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子育て応援課\児童・青少年係\青少年業務\04青少年健全育成【Ｓ】\02健全育成登録団体【Ｓ】\R7年度\広報ＨＰ\HP団体登録簿\"/>
    </mc:Choice>
  </mc:AlternateContent>
  <bookViews>
    <workbookView xWindow="11985" yWindow="-15" windowWidth="11580" windowHeight="10260" tabRatio="745"/>
  </bookViews>
  <sheets>
    <sheet name="7年度登録団体" sheetId="100" r:id="rId1"/>
    <sheet name="7年度分野別団体数　索引" sheetId="101" r:id="rId2"/>
  </sheets>
  <definedNames>
    <definedName name="_xlnm._FilterDatabase" localSheetId="0" hidden="1">'7年度登録団体'!$A$1:$S$89</definedName>
    <definedName name="_xlnm.Print_Area" localSheetId="0">'7年度登録団体'!$A$1:$S$89</definedName>
    <definedName name="_xlnm.Print_Titles" localSheetId="0">'7年度登録団体'!$1:$1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00" l="1"/>
  <c r="G2" i="100"/>
  <c r="H2" i="100"/>
  <c r="I2" i="100"/>
  <c r="J2" i="100"/>
  <c r="K2" i="100"/>
  <c r="L2" i="100"/>
  <c r="M2" i="100"/>
  <c r="N53" i="100" l="1"/>
  <c r="A53" i="100"/>
  <c r="N10" i="100" l="1"/>
  <c r="A10" i="100"/>
  <c r="C32" i="101" l="1"/>
  <c r="N88" i="100"/>
  <c r="D32" i="101" s="1"/>
  <c r="A88" i="100"/>
  <c r="N82" i="100" l="1"/>
  <c r="A82" i="100"/>
  <c r="N3" i="100" l="1"/>
  <c r="A3" i="100"/>
  <c r="D5" i="101" l="1"/>
  <c r="N37" i="100"/>
  <c r="A37" i="100"/>
  <c r="N41" i="100" l="1"/>
  <c r="A41" i="100"/>
  <c r="N40" i="100" l="1"/>
  <c r="A40" i="100"/>
  <c r="N52" i="100" l="1"/>
  <c r="A52" i="100"/>
  <c r="D8" i="101" l="1"/>
  <c r="D17" i="101"/>
  <c r="N86" i="100" l="1"/>
  <c r="A86" i="100"/>
  <c r="N8" i="100" l="1"/>
  <c r="A8" i="100"/>
  <c r="C33" i="101" l="1"/>
  <c r="C31" i="101"/>
  <c r="D30" i="101"/>
  <c r="C30" i="101"/>
  <c r="C29" i="101"/>
  <c r="C28" i="101"/>
  <c r="C27" i="101"/>
  <c r="C26" i="101"/>
  <c r="C25" i="101"/>
  <c r="D24" i="101"/>
  <c r="C24" i="101"/>
  <c r="D23" i="101"/>
  <c r="C23" i="101"/>
  <c r="C22" i="101"/>
  <c r="C21" i="101"/>
  <c r="C20" i="101"/>
  <c r="C19" i="101"/>
  <c r="C18" i="101"/>
  <c r="C17" i="101"/>
  <c r="C16" i="101"/>
  <c r="C15" i="101"/>
  <c r="C14" i="101"/>
  <c r="C13" i="101"/>
  <c r="C12" i="101"/>
  <c r="C11" i="101"/>
  <c r="C9" i="101"/>
  <c r="C8" i="101"/>
  <c r="C7" i="101"/>
  <c r="D6" i="101"/>
  <c r="C6" i="101"/>
  <c r="C5" i="101"/>
  <c r="D4" i="101"/>
  <c r="C4" i="101"/>
  <c r="N22" i="100"/>
  <c r="A22" i="100"/>
  <c r="N34" i="100"/>
  <c r="A34" i="100"/>
  <c r="N68" i="100"/>
  <c r="A68" i="100"/>
  <c r="N11" i="100"/>
  <c r="A11" i="100"/>
  <c r="N71" i="100"/>
  <c r="D28" i="101" s="1"/>
  <c r="A71" i="100"/>
  <c r="N58" i="100"/>
  <c r="A58" i="100"/>
  <c r="N13" i="100"/>
  <c r="A13" i="100"/>
  <c r="N63" i="100"/>
  <c r="A63" i="100"/>
  <c r="N70" i="100"/>
  <c r="A70" i="100"/>
  <c r="N69" i="100"/>
  <c r="A69" i="100"/>
  <c r="N87" i="100"/>
  <c r="A87" i="100"/>
  <c r="N73" i="100"/>
  <c r="A73" i="100"/>
  <c r="N61" i="100"/>
  <c r="A61" i="100"/>
  <c r="N56" i="100"/>
  <c r="A56" i="100"/>
  <c r="N33" i="100"/>
  <c r="A33" i="100"/>
  <c r="N60" i="100"/>
  <c r="A60" i="100"/>
  <c r="N6" i="100"/>
  <c r="A6" i="100"/>
  <c r="N32" i="100"/>
  <c r="A32" i="100"/>
  <c r="N47" i="100"/>
  <c r="D20" i="101" s="1"/>
  <c r="A47" i="100"/>
  <c r="N21" i="100"/>
  <c r="A21" i="100"/>
  <c r="N39" i="100"/>
  <c r="A39" i="100"/>
  <c r="N59" i="100"/>
  <c r="A59" i="100"/>
  <c r="N84" i="100"/>
  <c r="A84" i="100"/>
  <c r="N85" i="100"/>
  <c r="A85" i="100"/>
  <c r="N83" i="100"/>
  <c r="A83" i="100"/>
  <c r="N20" i="100"/>
  <c r="A20" i="100"/>
  <c r="N12" i="100"/>
  <c r="A12" i="100"/>
  <c r="N50" i="100"/>
  <c r="A50" i="100"/>
  <c r="N14" i="100"/>
  <c r="D13" i="101" s="1"/>
  <c r="A14" i="100"/>
  <c r="N72" i="100"/>
  <c r="D29" i="101" s="1"/>
  <c r="A72" i="100"/>
  <c r="N31" i="100"/>
  <c r="A31" i="100"/>
  <c r="N19" i="100"/>
  <c r="A19" i="100"/>
  <c r="N30" i="100"/>
  <c r="A30" i="100"/>
  <c r="N42" i="100"/>
  <c r="A42" i="100"/>
  <c r="N29" i="100"/>
  <c r="A29" i="100"/>
  <c r="N38" i="100"/>
  <c r="A38" i="100"/>
  <c r="N18" i="100"/>
  <c r="A18" i="100"/>
  <c r="N66" i="100"/>
  <c r="A66" i="100"/>
  <c r="N65" i="100"/>
  <c r="A65" i="100"/>
  <c r="N57" i="100"/>
  <c r="A57" i="100"/>
  <c r="N4" i="100"/>
  <c r="A4" i="100"/>
  <c r="N78" i="100"/>
  <c r="A78" i="100"/>
  <c r="N45" i="100"/>
  <c r="A45" i="100"/>
  <c r="N44" i="100"/>
  <c r="A44" i="100"/>
  <c r="N43" i="100"/>
  <c r="A43" i="100"/>
  <c r="N17" i="100"/>
  <c r="A17" i="100"/>
  <c r="N62" i="100"/>
  <c r="A62" i="100"/>
  <c r="N81" i="100"/>
  <c r="A81" i="100"/>
  <c r="N80" i="100"/>
  <c r="A80" i="100"/>
  <c r="N79" i="100"/>
  <c r="A79" i="100"/>
  <c r="N16" i="100"/>
  <c r="A16" i="100"/>
  <c r="N54" i="100"/>
  <c r="A54" i="100"/>
  <c r="N27" i="100"/>
  <c r="A27" i="100"/>
  <c r="N55" i="100"/>
  <c r="A55" i="100"/>
  <c r="N15" i="100"/>
  <c r="A15" i="100"/>
  <c r="N28" i="100"/>
  <c r="A28" i="100"/>
  <c r="N26" i="100"/>
  <c r="A26" i="100"/>
  <c r="N46" i="100"/>
  <c r="D19" i="101" s="1"/>
  <c r="A46" i="100"/>
  <c r="N7" i="100"/>
  <c r="D11" i="101" s="1"/>
  <c r="A7" i="100"/>
  <c r="N67" i="100"/>
  <c r="A67" i="100"/>
  <c r="N35" i="100"/>
  <c r="A35" i="100"/>
  <c r="N51" i="100"/>
  <c r="A51" i="100"/>
  <c r="N64" i="100"/>
  <c r="D26" i="101" s="1"/>
  <c r="A64" i="100"/>
  <c r="N9" i="100"/>
  <c r="A9" i="100"/>
  <c r="N5" i="100"/>
  <c r="D9" i="101" s="1"/>
  <c r="A5" i="100"/>
  <c r="N25" i="100"/>
  <c r="A25" i="100"/>
  <c r="N24" i="100"/>
  <c r="A24" i="100"/>
  <c r="N49" i="100"/>
  <c r="A49" i="100"/>
  <c r="N77" i="100"/>
  <c r="A77" i="100"/>
  <c r="N76" i="100"/>
  <c r="A76" i="100"/>
  <c r="N75" i="100"/>
  <c r="A75" i="100"/>
  <c r="N23" i="100"/>
  <c r="A23" i="100"/>
  <c r="N89" i="100"/>
  <c r="D33" i="101" s="1"/>
  <c r="A89" i="100"/>
  <c r="N48" i="100"/>
  <c r="A48" i="100"/>
  <c r="N36" i="100"/>
  <c r="A36" i="100"/>
  <c r="N74" i="100"/>
  <c r="A74" i="100"/>
  <c r="D7" i="101" l="1"/>
  <c r="N2" i="100"/>
  <c r="D27" i="101"/>
  <c r="D21" i="101"/>
  <c r="D16" i="101"/>
  <c r="D15" i="101"/>
  <c r="D25" i="101"/>
  <c r="D22" i="101"/>
  <c r="D31" i="101"/>
  <c r="D12" i="101"/>
  <c r="D14" i="101"/>
  <c r="D18" i="101"/>
  <c r="C10" i="101"/>
  <c r="C3" i="101"/>
  <c r="D10" i="101" l="1"/>
  <c r="C2" i="101"/>
  <c r="D3" i="101"/>
  <c r="D2" i="101" l="1"/>
</calcChain>
</file>

<file path=xl/comments1.xml><?xml version="1.0" encoding="utf-8"?>
<comments xmlns="http://schemas.openxmlformats.org/spreadsheetml/2006/main">
  <authors>
    <author>師岡　幹雄</author>
  </authors>
  <commentList>
    <comment ref="P136" authorId="0" shapeId="0">
      <text>
        <r>
          <rPr>
            <b/>
            <sz val="9"/>
            <color indexed="81"/>
            <rFont val="ＭＳ Ｐゴシック"/>
            <family val="3"/>
            <charset val="128"/>
          </rPr>
          <t>Ｒ4.1.7
申請書の「毎週日曜日８：００～10：00」は、スポーツ推進課主催「柔道教室」の日時であり、容認できない。
確認したところ、コロナ禍で教室中止の際、柔道連盟が使用しており、新町柔道会が使用していたとのこと。
ＨＰには載せないことで小島氏了承。</t>
        </r>
      </text>
    </comment>
  </commentList>
</comments>
</file>

<file path=xl/sharedStrings.xml><?xml version="1.0" encoding="utf-8"?>
<sst xmlns="http://schemas.openxmlformats.org/spreadsheetml/2006/main" count="864" uniqueCount="722">
  <si>
    <t>新体操</t>
    <rPh sb="0" eb="1">
      <t>シン</t>
    </rPh>
    <rPh sb="1" eb="2">
      <t>カラダ</t>
    </rPh>
    <rPh sb="2" eb="3">
      <t>ミサオ</t>
    </rPh>
    <phoneticPr fontId="2"/>
  </si>
  <si>
    <t>団　体　名</t>
  </si>
  <si>
    <t>年額　小学生15,000円、中学生10,000円</t>
    <rPh sb="0" eb="1">
      <t>ネン</t>
    </rPh>
    <rPh sb="1" eb="2">
      <t>ガク</t>
    </rPh>
    <rPh sb="3" eb="6">
      <t>ショウガクセイ</t>
    </rPh>
    <rPh sb="12" eb="13">
      <t>エン</t>
    </rPh>
    <rPh sb="14" eb="17">
      <t>チュウガクセイ</t>
    </rPh>
    <rPh sb="23" eb="24">
      <t>エン</t>
    </rPh>
    <phoneticPr fontId="2"/>
  </si>
  <si>
    <t>青梅市新体操クラブ　ピュア　Ｒ．Ｇ</t>
    <rPh sb="0" eb="3">
      <t>オウメシ</t>
    </rPh>
    <rPh sb="3" eb="6">
      <t>シンタイソウ</t>
    </rPh>
    <phoneticPr fontId="2"/>
  </si>
  <si>
    <t>090-1855-1179</t>
  </si>
  <si>
    <t>月額1,500円（3年生以下1,000円）</t>
    <rPh sb="0" eb="2">
      <t>ゲツガク</t>
    </rPh>
    <rPh sb="7" eb="8">
      <t>エン</t>
    </rPh>
    <rPh sb="10" eb="14">
      <t>ネンセイイカ</t>
    </rPh>
    <rPh sb="15" eb="20">
      <t>０００エン</t>
    </rPh>
    <phoneticPr fontId="2"/>
  </si>
  <si>
    <t>毎週日曜日　9:00～13：00</t>
    <rPh sb="0" eb="2">
      <t>マイシュウ</t>
    </rPh>
    <rPh sb="2" eb="5">
      <t>ニチヨウビ</t>
    </rPh>
    <phoneticPr fontId="2"/>
  </si>
  <si>
    <t>土・日曜日　9：00～17：00</t>
    <rPh sb="0" eb="1">
      <t>ド</t>
    </rPh>
    <rPh sb="2" eb="3">
      <t>ニチ</t>
    </rPh>
    <rPh sb="3" eb="5">
      <t>ヨウビ</t>
    </rPh>
    <phoneticPr fontId="2"/>
  </si>
  <si>
    <t>５０歳～</t>
    <rPh sb="2" eb="3">
      <t>サイ</t>
    </rPh>
    <phoneticPr fontId="2"/>
  </si>
  <si>
    <t>代 表 者
電話番号</t>
  </si>
  <si>
    <t>会　　　費</t>
  </si>
  <si>
    <t>0428-20-2313</t>
  </si>
  <si>
    <t>若草ＦＣ</t>
  </si>
  <si>
    <t>青梅市立成木小学校</t>
    <rPh sb="0" eb="4">
      <t>オウメシリツ</t>
    </rPh>
    <rPh sb="4" eb="6">
      <t>ナリキ</t>
    </rPh>
    <rPh sb="6" eb="7">
      <t>ショウ</t>
    </rPh>
    <phoneticPr fontId="2"/>
  </si>
  <si>
    <t>剣道</t>
    <rPh sb="0" eb="2">
      <t>ケンドウ</t>
    </rPh>
    <phoneticPr fontId="2"/>
  </si>
  <si>
    <t>活動目的</t>
  </si>
  <si>
    <t>団体ＰＲ</t>
  </si>
  <si>
    <t>青梅市バレーボール連盟　マスダキッズクラブ</t>
    <rPh sb="0" eb="3">
      <t>オウメシ</t>
    </rPh>
    <rPh sb="9" eb="11">
      <t>レンメイ</t>
    </rPh>
    <phoneticPr fontId="2"/>
  </si>
  <si>
    <t>活動日時</t>
  </si>
  <si>
    <t>活動拠点</t>
  </si>
  <si>
    <t>～２９歳</t>
    <rPh sb="3" eb="4">
      <t>サイ</t>
    </rPh>
    <phoneticPr fontId="2"/>
  </si>
  <si>
    <t>090-3345-6406</t>
  </si>
  <si>
    <t>月額1,500円</t>
    <rPh sb="0" eb="2">
      <t>ゲツガク</t>
    </rPh>
    <rPh sb="7" eb="8">
      <t>エン</t>
    </rPh>
    <phoneticPr fontId="2"/>
  </si>
  <si>
    <t>代表者氏名</t>
  </si>
  <si>
    <t>小学生</t>
    <rPh sb="0" eb="3">
      <t>ショウガクセイ</t>
    </rPh>
    <phoneticPr fontId="2"/>
  </si>
  <si>
    <t>宮崎　征広</t>
    <rPh sb="0" eb="2">
      <t>ミヤザキ</t>
    </rPh>
    <rPh sb="3" eb="5">
      <t>マサヒロ</t>
    </rPh>
    <phoneticPr fontId="2"/>
  </si>
  <si>
    <t>中村　吉宏</t>
    <rPh sb="0" eb="2">
      <t>ナカムラ</t>
    </rPh>
    <rPh sb="3" eb="5">
      <t>ヨシヒロ</t>
    </rPh>
    <phoneticPr fontId="2"/>
  </si>
  <si>
    <t>交通少年団</t>
    <rPh sb="0" eb="2">
      <t>コウツウ</t>
    </rPh>
    <rPh sb="2" eb="5">
      <t>ショウネンダン</t>
    </rPh>
    <phoneticPr fontId="2"/>
  </si>
  <si>
    <t>柔道を通じて、礼節の習得と心身を鍛錬し、将来を担う少年少女の育成と親睦を図る。</t>
    <rPh sb="0" eb="2">
      <t>ジュウドウ</t>
    </rPh>
    <rPh sb="3" eb="4">
      <t>ツウ</t>
    </rPh>
    <rPh sb="7" eb="9">
      <t>レイセツ</t>
    </rPh>
    <rPh sb="10" eb="12">
      <t>シュウトク</t>
    </rPh>
    <rPh sb="13" eb="15">
      <t>シンシン</t>
    </rPh>
    <rPh sb="16" eb="18">
      <t>タンレン</t>
    </rPh>
    <rPh sb="20" eb="24">
      <t>ショ</t>
    </rPh>
    <rPh sb="25" eb="30">
      <t>ショウネン</t>
    </rPh>
    <rPh sb="30" eb="32">
      <t>イクセイ</t>
    </rPh>
    <rPh sb="33" eb="35">
      <t>シンボク</t>
    </rPh>
    <rPh sb="36" eb="37">
      <t>ズ</t>
    </rPh>
    <phoneticPr fontId="2"/>
  </si>
  <si>
    <t>中村　大亮</t>
    <rPh sb="0" eb="2">
      <t>ナカムラ</t>
    </rPh>
    <rPh sb="3" eb="5">
      <t>ダイスケ</t>
    </rPh>
    <phoneticPr fontId="2"/>
  </si>
  <si>
    <t>土・日曜日　9：00～16：00</t>
    <rPh sb="0" eb="1">
      <t>ド</t>
    </rPh>
    <rPh sb="2" eb="3">
      <t>ニチ</t>
    </rPh>
    <rPh sb="3" eb="5">
      <t>ヨウビ</t>
    </rPh>
    <phoneticPr fontId="2"/>
  </si>
  <si>
    <t>青梅市新体操クラブ　Ｓｗｅｅｔ　ピュア　Ｒ．Ｇ</t>
    <rPh sb="0" eb="3">
      <t>オウメシ</t>
    </rPh>
    <rPh sb="3" eb="6">
      <t>シンタイソウ</t>
    </rPh>
    <phoneticPr fontId="2"/>
  </si>
  <si>
    <t>－</t>
  </si>
  <si>
    <t>幼児</t>
    <rPh sb="0" eb="2">
      <t>ヨウジ</t>
    </rPh>
    <phoneticPr fontId="2"/>
  </si>
  <si>
    <t>小学生のバスケットボール技術習得</t>
    <rPh sb="0" eb="3">
      <t>ショウガクセイ</t>
    </rPh>
    <rPh sb="12" eb="14">
      <t>ギジュツ</t>
    </rPh>
    <rPh sb="14" eb="16">
      <t>シュウトク</t>
    </rPh>
    <phoneticPr fontId="2"/>
  </si>
  <si>
    <t>Ｓ＆Ｄたまぐーセンター</t>
  </si>
  <si>
    <t>中学生</t>
    <rPh sb="0" eb="3">
      <t>チュウガクセイ</t>
    </rPh>
    <phoneticPr fontId="2"/>
  </si>
  <si>
    <t>～３９歳</t>
    <rPh sb="3" eb="4">
      <t>サイ</t>
    </rPh>
    <phoneticPr fontId="2"/>
  </si>
  <si>
    <t>野　　球</t>
    <rPh sb="0" eb="1">
      <t>ノ</t>
    </rPh>
    <rPh sb="3" eb="4">
      <t>タマ</t>
    </rPh>
    <phoneticPr fontId="2"/>
  </si>
  <si>
    <t>ダンス</t>
  </si>
  <si>
    <t>新町ライオンズＡ</t>
    <rPh sb="0" eb="2">
      <t>シンマチ</t>
    </rPh>
    <phoneticPr fontId="2"/>
  </si>
  <si>
    <t>～４９歳</t>
    <rPh sb="3" eb="4">
      <t>サイ</t>
    </rPh>
    <phoneticPr fontId="2"/>
  </si>
  <si>
    <t>月２回　18：00～20：00</t>
    <rPh sb="0" eb="1">
      <t>ツキ</t>
    </rPh>
    <rPh sb="2" eb="3">
      <t>カイ</t>
    </rPh>
    <phoneticPr fontId="2"/>
  </si>
  <si>
    <t>毎週火・木・土の３回の稽古を健康、試合、段・級審査等の目標を持ち、楽しく、厳しくをモットーとして行っています。小学生から成人まで皆で一緒に稽古できます。ぜひあなたも竹刀を持ち、キリッとした時間を過ごしませんか？</t>
    <rPh sb="0" eb="2">
      <t>マイシュウ</t>
    </rPh>
    <rPh sb="2" eb="3">
      <t>カ</t>
    </rPh>
    <rPh sb="4" eb="5">
      <t>モク</t>
    </rPh>
    <rPh sb="6" eb="7">
      <t>ド</t>
    </rPh>
    <rPh sb="11" eb="13">
      <t>ケイコ</t>
    </rPh>
    <rPh sb="14" eb="16">
      <t>ケンコウ</t>
    </rPh>
    <rPh sb="17" eb="19">
      <t>シアイ</t>
    </rPh>
    <rPh sb="20" eb="21">
      <t>ダン</t>
    </rPh>
    <rPh sb="22" eb="23">
      <t>キュウ</t>
    </rPh>
    <rPh sb="23" eb="25">
      <t>シンサ</t>
    </rPh>
    <rPh sb="25" eb="26">
      <t>トウ</t>
    </rPh>
    <rPh sb="27" eb="29">
      <t>モクヒョウ</t>
    </rPh>
    <rPh sb="30" eb="31">
      <t>モ</t>
    </rPh>
    <rPh sb="33" eb="34">
      <t>タノ</t>
    </rPh>
    <rPh sb="37" eb="38">
      <t>キビ</t>
    </rPh>
    <rPh sb="48" eb="49">
      <t>オコナ</t>
    </rPh>
    <rPh sb="55" eb="58">
      <t>ショウガクセイ</t>
    </rPh>
    <rPh sb="60" eb="62">
      <t>セイジン</t>
    </rPh>
    <rPh sb="64" eb="65">
      <t>ミンナ</t>
    </rPh>
    <rPh sb="66" eb="68">
      <t>イッショ</t>
    </rPh>
    <rPh sb="69" eb="71">
      <t>ケイコ</t>
    </rPh>
    <rPh sb="82" eb="84">
      <t>シナイ</t>
    </rPh>
    <rPh sb="85" eb="86">
      <t>モ</t>
    </rPh>
    <rPh sb="94" eb="96">
      <t>ジカン</t>
    </rPh>
    <rPh sb="97" eb="98">
      <t>ス</t>
    </rPh>
    <phoneticPr fontId="2"/>
  </si>
  <si>
    <t>分野</t>
    <rPh sb="0" eb="2">
      <t>ブンヤ</t>
    </rPh>
    <phoneticPr fontId="2"/>
  </si>
  <si>
    <t>テ ニ ス</t>
  </si>
  <si>
    <t>体 育 系</t>
    <rPh sb="0" eb="1">
      <t>タイ</t>
    </rPh>
    <rPh sb="2" eb="3">
      <t>イク</t>
    </rPh>
    <rPh sb="4" eb="5">
      <t>ケイ</t>
    </rPh>
    <phoneticPr fontId="2"/>
  </si>
  <si>
    <t>柔道</t>
    <rPh sb="0" eb="2">
      <t>ジュウドウ</t>
    </rPh>
    <phoneticPr fontId="2"/>
  </si>
  <si>
    <t>沢井市民センター体育館</t>
    <rPh sb="0" eb="2">
      <t>サワイ</t>
    </rPh>
    <rPh sb="2" eb="4">
      <t>シミン</t>
    </rPh>
    <rPh sb="8" eb="11">
      <t>タイイクカン</t>
    </rPh>
    <phoneticPr fontId="2"/>
  </si>
  <si>
    <t>新体操</t>
    <rPh sb="0" eb="3">
      <t>シンタイソウ</t>
    </rPh>
    <phoneticPr fontId="2"/>
  </si>
  <si>
    <t>毎週土、日曜日、祝祭日　9:00～17：00</t>
    <rPh sb="8" eb="9">
      <t>シュク</t>
    </rPh>
    <rPh sb="9" eb="11">
      <t>サイジツ</t>
    </rPh>
    <phoneticPr fontId="2"/>
  </si>
  <si>
    <t>ボーイスカウト</t>
  </si>
  <si>
    <t>少林寺拳法</t>
    <rPh sb="0" eb="3">
      <t>ショウリンジ</t>
    </rPh>
    <rPh sb="3" eb="5">
      <t>ケンポウ</t>
    </rPh>
    <phoneticPr fontId="2"/>
  </si>
  <si>
    <t>体　　操</t>
    <rPh sb="0" eb="1">
      <t>タイ</t>
    </rPh>
    <rPh sb="3" eb="4">
      <t>ミサオ</t>
    </rPh>
    <phoneticPr fontId="2"/>
  </si>
  <si>
    <t>各市民センター、青梅リバーサイドパークフットサル場</t>
    <rPh sb="0" eb="1">
      <t>カク</t>
    </rPh>
    <rPh sb="1" eb="3">
      <t>シミン</t>
    </rPh>
    <rPh sb="8" eb="10">
      <t>オウメ</t>
    </rPh>
    <rPh sb="24" eb="25">
      <t>ジョウ</t>
    </rPh>
    <phoneticPr fontId="2"/>
  </si>
  <si>
    <t>～１９歳</t>
    <rPh sb="3" eb="4">
      <t>サイ</t>
    </rPh>
    <phoneticPr fontId="2"/>
  </si>
  <si>
    <t>青梅スタジアム</t>
    <rPh sb="0" eb="2">
      <t>オウメ</t>
    </rPh>
    <phoneticPr fontId="2"/>
  </si>
  <si>
    <t>地域の小中学生を対象にバスケットボールの練習を行っています。バスケットボールを通した世代交流で心身の健全な育成を行っています。</t>
    <rPh sb="0" eb="2">
      <t>チイキ</t>
    </rPh>
    <rPh sb="3" eb="7">
      <t>ショウチュウガクセイ</t>
    </rPh>
    <rPh sb="8" eb="10">
      <t>タイショウ</t>
    </rPh>
    <rPh sb="20" eb="22">
      <t>レンシュウ</t>
    </rPh>
    <rPh sb="23" eb="24">
      <t>オコナ</t>
    </rPh>
    <rPh sb="39" eb="40">
      <t>トオ</t>
    </rPh>
    <rPh sb="42" eb="46">
      <t>セダイ</t>
    </rPh>
    <rPh sb="47" eb="49">
      <t>シンシン</t>
    </rPh>
    <rPh sb="50" eb="52">
      <t>ケンゼン</t>
    </rPh>
    <rPh sb="56" eb="57">
      <t>オコナ</t>
    </rPh>
    <phoneticPr fontId="2"/>
  </si>
  <si>
    <t>全　　　　体</t>
    <rPh sb="0" eb="1">
      <t>ゼン</t>
    </rPh>
    <rPh sb="5" eb="6">
      <t>タイ</t>
    </rPh>
    <phoneticPr fontId="2"/>
  </si>
  <si>
    <t>青梅４サッカークラブ</t>
  </si>
  <si>
    <t>伊藤　文隆</t>
    <rPh sb="0" eb="2">
      <t>イトウ</t>
    </rPh>
    <rPh sb="3" eb="5">
      <t>フミタカ</t>
    </rPh>
    <phoneticPr fontId="2"/>
  </si>
  <si>
    <t>バレーボールを通じて健全な心身を養う</t>
    <rPh sb="7" eb="8">
      <t>ツウ</t>
    </rPh>
    <rPh sb="10" eb="12">
      <t>ケンゼン</t>
    </rPh>
    <rPh sb="13" eb="15">
      <t>シンシン</t>
    </rPh>
    <rPh sb="16" eb="17">
      <t>ヤシナ</t>
    </rPh>
    <phoneticPr fontId="2"/>
  </si>
  <si>
    <t>備　　　　考</t>
    <rPh sb="0" eb="1">
      <t>ビン</t>
    </rPh>
    <rPh sb="5" eb="6">
      <t>コウ</t>
    </rPh>
    <phoneticPr fontId="2"/>
  </si>
  <si>
    <t>090-9329-9445</t>
  </si>
  <si>
    <t>子　供　会</t>
    <rPh sb="0" eb="1">
      <t>コ</t>
    </rPh>
    <rPh sb="2" eb="3">
      <t>トモ</t>
    </rPh>
    <rPh sb="4" eb="5">
      <t>カイ</t>
    </rPh>
    <phoneticPr fontId="2"/>
  </si>
  <si>
    <t>青梅スピリッツ</t>
    <rPh sb="0" eb="2">
      <t>オウメ</t>
    </rPh>
    <phoneticPr fontId="2"/>
  </si>
  <si>
    <t>スポーツチャンバラ</t>
  </si>
  <si>
    <t>団体数</t>
    <rPh sb="0" eb="2">
      <t>ダンタイ</t>
    </rPh>
    <rPh sb="2" eb="3">
      <t>スウ</t>
    </rPh>
    <phoneticPr fontId="2"/>
  </si>
  <si>
    <t>080-5657-0694</t>
  </si>
  <si>
    <t>青梅幸道会</t>
    <rPh sb="0" eb="2">
      <t>オウメ</t>
    </rPh>
    <rPh sb="2" eb="3">
      <t>コウ</t>
    </rPh>
    <rPh sb="3" eb="4">
      <t>ドウ</t>
    </rPh>
    <rPh sb="4" eb="5">
      <t>カイ</t>
    </rPh>
    <phoneticPr fontId="2"/>
  </si>
  <si>
    <t>野球</t>
    <rPh sb="0" eb="2">
      <t>ヤキュウ</t>
    </rPh>
    <phoneticPr fontId="2"/>
  </si>
  <si>
    <t>青木　辰也</t>
    <rPh sb="0" eb="2">
      <t>アオキ</t>
    </rPh>
    <rPh sb="3" eb="5">
      <t>タツヤ</t>
    </rPh>
    <phoneticPr fontId="2"/>
  </si>
  <si>
    <t>会員数</t>
    <rPh sb="0" eb="3">
      <t>カイインスウ</t>
    </rPh>
    <phoneticPr fontId="2"/>
  </si>
  <si>
    <t>波田野　英嗣</t>
    <rPh sb="0" eb="3">
      <t>ハタノ</t>
    </rPh>
    <rPh sb="4" eb="6">
      <t>ヒデツグ</t>
    </rPh>
    <phoneticPr fontId="2"/>
  </si>
  <si>
    <t>日本の伝統文化である剣道学習をとおした青少年の健全育成</t>
    <rPh sb="0" eb="2">
      <t>ニホン</t>
    </rPh>
    <rPh sb="3" eb="5">
      <t>デントウ</t>
    </rPh>
    <rPh sb="5" eb="7">
      <t>ブンカ</t>
    </rPh>
    <rPh sb="10" eb="12">
      <t>ケンドウ</t>
    </rPh>
    <rPh sb="12" eb="14">
      <t>ガクシュウ</t>
    </rPh>
    <rPh sb="19" eb="22">
      <t>セイショウネン</t>
    </rPh>
    <rPh sb="23" eb="25">
      <t>ケンゼン</t>
    </rPh>
    <rPh sb="25" eb="27">
      <t>イクセイ</t>
    </rPh>
    <phoneticPr fontId="2"/>
  </si>
  <si>
    <t>青梅ＦＣストロベリー</t>
    <rPh sb="0" eb="2">
      <t>オウメ</t>
    </rPh>
    <phoneticPr fontId="2"/>
  </si>
  <si>
    <t>器械体操</t>
    <rPh sb="0" eb="2">
      <t>キカイ</t>
    </rPh>
    <rPh sb="2" eb="4">
      <t>タイソウ</t>
    </rPh>
    <phoneticPr fontId="2"/>
  </si>
  <si>
    <t>青梅少林寺拳法連盟　青梅永山支部</t>
    <rPh sb="0" eb="2">
      <t>オウメ</t>
    </rPh>
    <rPh sb="7" eb="9">
      <t>レンメイ</t>
    </rPh>
    <phoneticPr fontId="2"/>
  </si>
  <si>
    <t>大門地区子供会育成会</t>
    <rPh sb="0" eb="2">
      <t>ダイモン</t>
    </rPh>
    <rPh sb="2" eb="4">
      <t>チク</t>
    </rPh>
    <rPh sb="4" eb="6">
      <t>コドモ</t>
    </rPh>
    <rPh sb="6" eb="7">
      <t>カイ</t>
    </rPh>
    <rPh sb="7" eb="10">
      <t>イクセイカイ</t>
    </rPh>
    <phoneticPr fontId="2"/>
  </si>
  <si>
    <t>剣    道</t>
    <rPh sb="0" eb="1">
      <t>ケン</t>
    </rPh>
    <rPh sb="5" eb="6">
      <t>ドウ</t>
    </rPh>
    <phoneticPr fontId="2"/>
  </si>
  <si>
    <t>体操</t>
    <rPh sb="0" eb="2">
      <t>タイソウ</t>
    </rPh>
    <phoneticPr fontId="2"/>
  </si>
  <si>
    <t>オリンピック選手、オリンピック候補選手を輩出しており、国体の強化指定選手も多数選ばれています。</t>
    <rPh sb="6" eb="8">
      <t>センシュ</t>
    </rPh>
    <rPh sb="15" eb="17">
      <t>コウホ</t>
    </rPh>
    <rPh sb="17" eb="19">
      <t>センシュ</t>
    </rPh>
    <rPh sb="20" eb="22">
      <t>ハイシュツ</t>
    </rPh>
    <rPh sb="27" eb="29">
      <t>コクタイ</t>
    </rPh>
    <rPh sb="30" eb="32">
      <t>キョウカ</t>
    </rPh>
    <rPh sb="32" eb="34">
      <t>シテイ</t>
    </rPh>
    <rPh sb="34" eb="36">
      <t>センシュ</t>
    </rPh>
    <rPh sb="37" eb="39">
      <t>タスウ</t>
    </rPh>
    <rPh sb="39" eb="40">
      <t>エラ</t>
    </rPh>
    <phoneticPr fontId="2"/>
  </si>
  <si>
    <t>御岳剣道双葉会</t>
    <rPh sb="0" eb="2">
      <t>ミタケ</t>
    </rPh>
    <rPh sb="2" eb="4">
      <t>ケンドウ</t>
    </rPh>
    <rPh sb="4" eb="6">
      <t>フタバ</t>
    </rPh>
    <rPh sb="6" eb="7">
      <t>カイ</t>
    </rPh>
    <phoneticPr fontId="2"/>
  </si>
  <si>
    <t>団体</t>
    <rPh sb="0" eb="2">
      <t>ダンタイ</t>
    </rPh>
    <phoneticPr fontId="2"/>
  </si>
  <si>
    <t>毎週　①月・水・金曜日　18：00～21：30、②火・木曜日　18：00～21：30</t>
    <rPh sb="0" eb="2">
      <t>マイシュウ</t>
    </rPh>
    <rPh sb="4" eb="5">
      <t>ツキ</t>
    </rPh>
    <rPh sb="6" eb="7">
      <t>スイ</t>
    </rPh>
    <rPh sb="8" eb="9">
      <t>キン</t>
    </rPh>
    <rPh sb="9" eb="11">
      <t>ヨウビ</t>
    </rPh>
    <rPh sb="25" eb="26">
      <t>ヒ</t>
    </rPh>
    <rPh sb="27" eb="30">
      <t>モクヨウビ</t>
    </rPh>
    <phoneticPr fontId="2"/>
  </si>
  <si>
    <t>小学生を対象とした軟式野球チームです。毎週土曜日、日曜日、祝日に練習。大会での上位入賞を目指し頑張っています。随時、部員募集しています。</t>
    <rPh sb="0" eb="3">
      <t>ショウガクセイ</t>
    </rPh>
    <rPh sb="4" eb="6">
      <t>タイショウ</t>
    </rPh>
    <rPh sb="9" eb="11">
      <t>ナンシキ</t>
    </rPh>
    <rPh sb="11" eb="13">
      <t>ヤキュウ</t>
    </rPh>
    <rPh sb="19" eb="21">
      <t>マイシュウ</t>
    </rPh>
    <rPh sb="21" eb="23">
      <t>ドヨウ</t>
    </rPh>
    <rPh sb="23" eb="24">
      <t>ビ</t>
    </rPh>
    <rPh sb="25" eb="27">
      <t>ニチヨウ</t>
    </rPh>
    <rPh sb="27" eb="28">
      <t>ビ</t>
    </rPh>
    <rPh sb="29" eb="31">
      <t>シュクジツ</t>
    </rPh>
    <rPh sb="32" eb="34">
      <t>レンシュウ</t>
    </rPh>
    <rPh sb="35" eb="37">
      <t>タイカイ</t>
    </rPh>
    <rPh sb="39" eb="41">
      <t>ジョウイ</t>
    </rPh>
    <rPh sb="41" eb="43">
      <t>ニュウショウ</t>
    </rPh>
    <rPh sb="44" eb="46">
      <t>メザ</t>
    </rPh>
    <rPh sb="47" eb="49">
      <t>ガンバ</t>
    </rPh>
    <rPh sb="55" eb="57">
      <t>ズイジ</t>
    </rPh>
    <rPh sb="58" eb="60">
      <t>ブイン</t>
    </rPh>
    <rPh sb="60" eb="62">
      <t>ボシュウ</t>
    </rPh>
    <phoneticPr fontId="2"/>
  </si>
  <si>
    <t>明るく楽しくそして真剣にサッカーに取り組むサッカークラブです。体験・見学なども常に募集しています。サッカーを通して子供たちの成長やスキル向上を目指しています。</t>
    <rPh sb="0" eb="1">
      <t>アカ</t>
    </rPh>
    <rPh sb="3" eb="4">
      <t>タノ</t>
    </rPh>
    <rPh sb="9" eb="11">
      <t>シンケン</t>
    </rPh>
    <rPh sb="17" eb="18">
      <t>ト</t>
    </rPh>
    <rPh sb="19" eb="20">
      <t>ク</t>
    </rPh>
    <rPh sb="31" eb="33">
      <t>タイケン</t>
    </rPh>
    <rPh sb="34" eb="36">
      <t>ケンガク</t>
    </rPh>
    <rPh sb="39" eb="40">
      <t>ツネ</t>
    </rPh>
    <rPh sb="41" eb="48">
      <t>ボシュウシテ</t>
    </rPh>
    <rPh sb="54" eb="55">
      <t>トオ</t>
    </rPh>
    <rPh sb="57" eb="59">
      <t>コドモ</t>
    </rPh>
    <rPh sb="62" eb="65">
      <t>セ</t>
    </rPh>
    <rPh sb="68" eb="71">
      <t>コウジ</t>
    </rPh>
    <rPh sb="71" eb="73">
      <t>メザ</t>
    </rPh>
    <phoneticPr fontId="2"/>
  </si>
  <si>
    <t>月額1,000円</t>
    <rPh sb="0" eb="2">
      <t>ゲツガク</t>
    </rPh>
    <rPh sb="7" eb="8">
      <t>エン</t>
    </rPh>
    <phoneticPr fontId="2"/>
  </si>
  <si>
    <t>　健全な青少年育成を目指した世界172か国で加盟約5,700万人の仲間がいる社会教育団体です。活動は主に野外が中心です。年令によりビーバー、カブ、ボーイ、ベンチャー、ローバーの5部門があり、それぞれの子どもたちの個性と成長を十分考え、一貫した教育制度によって運用されています。</t>
    <rPh sb="1" eb="3">
      <t>ケンゼン</t>
    </rPh>
    <rPh sb="7" eb="9">
      <t>イクセイ</t>
    </rPh>
    <rPh sb="10" eb="12">
      <t>メザ</t>
    </rPh>
    <rPh sb="38" eb="40">
      <t>シャカイ</t>
    </rPh>
    <rPh sb="40" eb="42">
      <t>キョウイク</t>
    </rPh>
    <rPh sb="42" eb="44">
      <t>ダンタイ</t>
    </rPh>
    <rPh sb="47" eb="49">
      <t>カツドウ</t>
    </rPh>
    <rPh sb="50" eb="51">
      <t>オモ</t>
    </rPh>
    <rPh sb="52" eb="54">
      <t>ヤガイ</t>
    </rPh>
    <rPh sb="55" eb="57">
      <t>チュウシン</t>
    </rPh>
    <rPh sb="60" eb="62">
      <t>ネンレイ</t>
    </rPh>
    <rPh sb="89" eb="91">
      <t>ブモン</t>
    </rPh>
    <rPh sb="100" eb="101">
      <t>コ</t>
    </rPh>
    <rPh sb="106" eb="108">
      <t>コセイ</t>
    </rPh>
    <rPh sb="109" eb="111">
      <t>セイチョウ</t>
    </rPh>
    <rPh sb="112" eb="114">
      <t>ジュウブン</t>
    </rPh>
    <rPh sb="114" eb="115">
      <t>カンガ</t>
    </rPh>
    <rPh sb="117" eb="119">
      <t>イッカン</t>
    </rPh>
    <rPh sb="121" eb="123">
      <t>キョウイク</t>
    </rPh>
    <rPh sb="123" eb="125">
      <t>セイド</t>
    </rPh>
    <rPh sb="129" eb="131">
      <t>ウンヨウ</t>
    </rPh>
    <phoneticPr fontId="2"/>
  </si>
  <si>
    <t>霞剣友会</t>
    <rPh sb="0" eb="1">
      <t>カスミ</t>
    </rPh>
    <rPh sb="1" eb="2">
      <t>ケン</t>
    </rPh>
    <rPh sb="2" eb="3">
      <t>ユウ</t>
    </rPh>
    <rPh sb="3" eb="4">
      <t>カイ</t>
    </rPh>
    <phoneticPr fontId="2"/>
  </si>
  <si>
    <t>0428-22-0858</t>
  </si>
  <si>
    <t>青梅中央道場</t>
    <rPh sb="0" eb="2">
      <t>オウメ</t>
    </rPh>
    <rPh sb="2" eb="4">
      <t>チュウオウ</t>
    </rPh>
    <rPh sb="4" eb="6">
      <t>ドウジョウ</t>
    </rPh>
    <phoneticPr fontId="2"/>
  </si>
  <si>
    <t>なし</t>
  </si>
  <si>
    <t>サッカー</t>
  </si>
  <si>
    <t>小・中学生を対象としたビーチボール教室です。月２回市内市民センターで開催しています。初心者の方でも気軽に参加できる教室です。興味がございましたら気軽にご連絡ください。</t>
    <rPh sb="0" eb="1">
      <t>ショウ</t>
    </rPh>
    <rPh sb="2" eb="5">
      <t>チュウガクセイ</t>
    </rPh>
    <rPh sb="6" eb="8">
      <t>タイショウ</t>
    </rPh>
    <rPh sb="17" eb="19">
      <t>キョウシツ</t>
    </rPh>
    <rPh sb="22" eb="23">
      <t>ツキ</t>
    </rPh>
    <rPh sb="24" eb="25">
      <t>カイ</t>
    </rPh>
    <rPh sb="25" eb="27">
      <t>シナイ</t>
    </rPh>
    <rPh sb="27" eb="29">
      <t>シミン</t>
    </rPh>
    <rPh sb="34" eb="36">
      <t>カイサイ</t>
    </rPh>
    <rPh sb="42" eb="45">
      <t>ショシンシャ</t>
    </rPh>
    <rPh sb="46" eb="47">
      <t>カタ</t>
    </rPh>
    <rPh sb="49" eb="51">
      <t>キガル</t>
    </rPh>
    <rPh sb="52" eb="54">
      <t>サンカ</t>
    </rPh>
    <rPh sb="57" eb="59">
      <t>キョウシツ</t>
    </rPh>
    <rPh sb="62" eb="64">
      <t>キョウミ</t>
    </rPh>
    <rPh sb="72" eb="74">
      <t>キガル</t>
    </rPh>
    <rPh sb="76" eb="78">
      <t>レンラク</t>
    </rPh>
    <phoneticPr fontId="2"/>
  </si>
  <si>
    <t>霞ＦＣジュニア</t>
    <rPh sb="0" eb="1">
      <t>カスミ</t>
    </rPh>
    <phoneticPr fontId="2"/>
  </si>
  <si>
    <t>青梅市立第三小学校</t>
    <rPh sb="0" eb="4">
      <t>オウメシリツ</t>
    </rPh>
    <rPh sb="4" eb="5">
      <t>ダイ</t>
    </rPh>
    <rPh sb="5" eb="6">
      <t>サン</t>
    </rPh>
    <rPh sb="6" eb="9">
      <t>ショウガッコウ</t>
    </rPh>
    <phoneticPr fontId="2"/>
  </si>
  <si>
    <t>島田　規啓</t>
    <rPh sb="0" eb="2">
      <t>シマダ</t>
    </rPh>
    <rPh sb="3" eb="4">
      <t>ノリ</t>
    </rPh>
    <rPh sb="4" eb="5">
      <t>ヒロ</t>
    </rPh>
    <phoneticPr fontId="2"/>
  </si>
  <si>
    <t>奥富　孝夫</t>
    <rPh sb="0" eb="2">
      <t>オクトミ</t>
    </rPh>
    <rPh sb="3" eb="5">
      <t>タカオ</t>
    </rPh>
    <phoneticPr fontId="2"/>
  </si>
  <si>
    <t>バレーボール</t>
  </si>
  <si>
    <t>市内の小学生を中心に毎週末、四小の体育館で「バスケットを楽しんでもらう！」をモットーに練習や試合を行っています。初心者の方大歓迎で、体験も随時行っています。</t>
    <rPh sb="0" eb="2">
      <t>シナイ</t>
    </rPh>
    <rPh sb="3" eb="6">
      <t>ショウガクセイ</t>
    </rPh>
    <rPh sb="7" eb="9">
      <t>チュウシン</t>
    </rPh>
    <rPh sb="10" eb="13">
      <t>マイシュウマツ</t>
    </rPh>
    <rPh sb="14" eb="15">
      <t>４</t>
    </rPh>
    <rPh sb="15" eb="16">
      <t>ショウ</t>
    </rPh>
    <rPh sb="17" eb="20">
      <t>タイイクカン</t>
    </rPh>
    <rPh sb="28" eb="29">
      <t>タノ</t>
    </rPh>
    <rPh sb="43" eb="45">
      <t>レンシュウ</t>
    </rPh>
    <rPh sb="46" eb="48">
      <t>シアイ</t>
    </rPh>
    <rPh sb="49" eb="50">
      <t>オコナ</t>
    </rPh>
    <rPh sb="56" eb="58">
      <t>ショシン</t>
    </rPh>
    <rPh sb="58" eb="59">
      <t>シャ</t>
    </rPh>
    <rPh sb="60" eb="61">
      <t>カタ</t>
    </rPh>
    <rPh sb="61" eb="64">
      <t>ダイカンゲイ</t>
    </rPh>
    <rPh sb="66" eb="68">
      <t>タイケン</t>
    </rPh>
    <rPh sb="69" eb="71">
      <t>ズイジ</t>
    </rPh>
    <rPh sb="71" eb="72">
      <t>オコナ</t>
    </rPh>
    <phoneticPr fontId="2"/>
  </si>
  <si>
    <t>月額500円</t>
    <rPh sb="0" eb="2">
      <t>ゲツガク</t>
    </rPh>
    <rPh sb="5" eb="6">
      <t>エン</t>
    </rPh>
    <phoneticPr fontId="2"/>
  </si>
  <si>
    <t>青梅フットボールクラブジュニア</t>
    <rPh sb="0" eb="2">
      <t>オウメ</t>
    </rPh>
    <phoneticPr fontId="2"/>
  </si>
  <si>
    <t>小山　泰央</t>
    <rPh sb="0" eb="2">
      <t>コヤマ</t>
    </rPh>
    <rPh sb="3" eb="5">
      <t>ヤスオ</t>
    </rPh>
    <phoneticPr fontId="2"/>
  </si>
  <si>
    <t>村木　敏行</t>
    <rPh sb="0" eb="2">
      <t>ムラキ</t>
    </rPh>
    <rPh sb="3" eb="5">
      <t>トシユキ</t>
    </rPh>
    <phoneticPr fontId="2"/>
  </si>
  <si>
    <t>バスケットボール</t>
  </si>
  <si>
    <t>月額2,000円</t>
    <rPh sb="0" eb="2">
      <t>ゲツガク</t>
    </rPh>
    <rPh sb="7" eb="8">
      <t>エン</t>
    </rPh>
    <phoneticPr fontId="2"/>
  </si>
  <si>
    <t>玉流剣道会</t>
    <rPh sb="0" eb="1">
      <t>タマ</t>
    </rPh>
    <rPh sb="1" eb="2">
      <t>リュウ</t>
    </rPh>
    <rPh sb="2" eb="4">
      <t>ケンドウ</t>
    </rPh>
    <rPh sb="4" eb="5">
      <t>カイ</t>
    </rPh>
    <phoneticPr fontId="2"/>
  </si>
  <si>
    <t>長淵市民センター体育館（火・土）、第二小学校体育館（木）</t>
    <rPh sb="0" eb="2">
      <t>ナガブチ</t>
    </rPh>
    <rPh sb="2" eb="4">
      <t>シミン</t>
    </rPh>
    <rPh sb="8" eb="11">
      <t>タイイクカン</t>
    </rPh>
    <rPh sb="12" eb="13">
      <t>カ</t>
    </rPh>
    <rPh sb="14" eb="15">
      <t>ド</t>
    </rPh>
    <rPh sb="17" eb="19">
      <t>ダイニ</t>
    </rPh>
    <rPh sb="19" eb="22">
      <t>ショウガッコウ</t>
    </rPh>
    <rPh sb="22" eb="25">
      <t>タイイクカン</t>
    </rPh>
    <rPh sb="26" eb="27">
      <t>モク</t>
    </rPh>
    <phoneticPr fontId="2"/>
  </si>
  <si>
    <t>関塚　泰久</t>
    <rPh sb="0" eb="2">
      <t>セキヅカ</t>
    </rPh>
    <rPh sb="3" eb="5">
      <t>ヤスヒサ</t>
    </rPh>
    <phoneticPr fontId="2"/>
  </si>
  <si>
    <t>新町市民センター体育館</t>
    <rPh sb="0" eb="2">
      <t>シンマチ</t>
    </rPh>
    <rPh sb="2" eb="4">
      <t>シミン</t>
    </rPh>
    <rPh sb="8" eb="11">
      <t>タイイクカン</t>
    </rPh>
    <phoneticPr fontId="2"/>
  </si>
  <si>
    <t>野球を通じて健全な心身を養う。</t>
    <rPh sb="0" eb="2">
      <t>ヤキュウ</t>
    </rPh>
    <rPh sb="3" eb="4">
      <t>ツウ</t>
    </rPh>
    <rPh sb="6" eb="8">
      <t>ケンゼン</t>
    </rPh>
    <rPh sb="9" eb="11">
      <t>シンシン</t>
    </rPh>
    <rPh sb="12" eb="13">
      <t>ヤシナ</t>
    </rPh>
    <phoneticPr fontId="2"/>
  </si>
  <si>
    <t>月額2,000円</t>
    <rPh sb="0" eb="1">
      <t>ツキ</t>
    </rPh>
    <rPh sb="1" eb="2">
      <t>ガク</t>
    </rPh>
    <rPh sb="7" eb="8">
      <t>エン</t>
    </rPh>
    <phoneticPr fontId="2"/>
  </si>
  <si>
    <t>ボーイスカウト活動を通し、青少年の健全な育成を図る</t>
    <rPh sb="7" eb="9">
      <t>カツドウ</t>
    </rPh>
    <rPh sb="10" eb="11">
      <t>トオ</t>
    </rPh>
    <rPh sb="13" eb="16">
      <t>セイショウネン</t>
    </rPh>
    <rPh sb="17" eb="19">
      <t>ケンゼン</t>
    </rPh>
    <rPh sb="20" eb="22">
      <t>イクセイ</t>
    </rPh>
    <rPh sb="23" eb="24">
      <t>ハカ</t>
    </rPh>
    <phoneticPr fontId="2"/>
  </si>
  <si>
    <t>ミニバスケットボールを通じて団体行動のあり方や個人の心身及びメンタル面を養います。</t>
    <rPh sb="11" eb="12">
      <t>ツウ</t>
    </rPh>
    <rPh sb="14" eb="16">
      <t>ダンタイ</t>
    </rPh>
    <rPh sb="16" eb="18">
      <t>コウドウ</t>
    </rPh>
    <rPh sb="21" eb="22">
      <t>カタ</t>
    </rPh>
    <rPh sb="23" eb="25">
      <t>コジン</t>
    </rPh>
    <rPh sb="26" eb="28">
      <t>シンシン</t>
    </rPh>
    <rPh sb="28" eb="29">
      <t>オヨ</t>
    </rPh>
    <rPh sb="34" eb="35">
      <t>メン</t>
    </rPh>
    <rPh sb="36" eb="37">
      <t>ヤシナ</t>
    </rPh>
    <phoneticPr fontId="2"/>
  </si>
  <si>
    <t>子供会</t>
    <rPh sb="0" eb="2">
      <t>コドモ</t>
    </rPh>
    <rPh sb="2" eb="3">
      <t>カイ</t>
    </rPh>
    <phoneticPr fontId="2"/>
  </si>
  <si>
    <t>年額4,000円</t>
    <rPh sb="0" eb="1">
      <t>ネン</t>
    </rPh>
    <rPh sb="1" eb="2">
      <t>ガク</t>
    </rPh>
    <rPh sb="7" eb="8">
      <t>エン</t>
    </rPh>
    <phoneticPr fontId="2"/>
  </si>
  <si>
    <t>090-4536-3157</t>
  </si>
  <si>
    <t>中村　吉宏</t>
    <rPh sb="0" eb="2">
      <t>ナカムラ</t>
    </rPh>
    <rPh sb="3" eb="4">
      <t>キチ</t>
    </rPh>
    <rPh sb="4" eb="5">
      <t>ヒロシ</t>
    </rPh>
    <phoneticPr fontId="2"/>
  </si>
  <si>
    <t>月額3,000円</t>
    <rPh sb="0" eb="2">
      <t>ゲツガク</t>
    </rPh>
    <rPh sb="7" eb="8">
      <t>エン</t>
    </rPh>
    <phoneticPr fontId="2"/>
  </si>
  <si>
    <t>藤橋ジュニアバレーボールクラブの男子を対象とした団体です。</t>
    <rPh sb="0" eb="2">
      <t>フジハシ</t>
    </rPh>
    <rPh sb="16" eb="18">
      <t>ダンシ</t>
    </rPh>
    <rPh sb="19" eb="21">
      <t>タイショウ</t>
    </rPh>
    <rPh sb="24" eb="26">
      <t>ダンタイ</t>
    </rPh>
    <phoneticPr fontId="2"/>
  </si>
  <si>
    <t>柔　　道</t>
    <rPh sb="0" eb="1">
      <t>ジュウ</t>
    </rPh>
    <rPh sb="3" eb="4">
      <t>ドウ</t>
    </rPh>
    <phoneticPr fontId="2"/>
  </si>
  <si>
    <t>小曾木体操クラブ</t>
    <rPh sb="0" eb="3">
      <t>オソキ</t>
    </rPh>
    <rPh sb="3" eb="5">
      <t>タイソウ</t>
    </rPh>
    <phoneticPr fontId="2"/>
  </si>
  <si>
    <t>小曾木市民センター体育館</t>
    <rPh sb="0" eb="3">
      <t>オソキ</t>
    </rPh>
    <rPh sb="3" eb="5">
      <t>シミン</t>
    </rPh>
    <rPh sb="9" eb="12">
      <t>タイイクカン</t>
    </rPh>
    <phoneticPr fontId="2"/>
  </si>
  <si>
    <t>田中　誠</t>
    <rPh sb="0" eb="2">
      <t>タナカ</t>
    </rPh>
    <rPh sb="3" eb="4">
      <t>マコト</t>
    </rPh>
    <phoneticPr fontId="2"/>
  </si>
  <si>
    <t>川口　宙治</t>
    <rPh sb="0" eb="2">
      <t>カワグチ</t>
    </rPh>
    <rPh sb="3" eb="4">
      <t>チュウ</t>
    </rPh>
    <rPh sb="4" eb="5">
      <t>ジ</t>
    </rPh>
    <phoneticPr fontId="2"/>
  </si>
  <si>
    <t>東青梅市民センター</t>
    <rPh sb="0" eb="1">
      <t>ヒガシ</t>
    </rPh>
    <rPh sb="1" eb="3">
      <t>オウメ</t>
    </rPh>
    <rPh sb="3" eb="5">
      <t>シミン</t>
    </rPh>
    <phoneticPr fontId="2"/>
  </si>
  <si>
    <t>少年サッカーを通じ、団体行動やスポーツマンシップを育む。</t>
    <rPh sb="0" eb="2">
      <t>ショウネン</t>
    </rPh>
    <rPh sb="7" eb="8">
      <t>ツウ</t>
    </rPh>
    <rPh sb="10" eb="12">
      <t>ダンタイ</t>
    </rPh>
    <rPh sb="12" eb="14">
      <t>コウドウ</t>
    </rPh>
    <rPh sb="25" eb="26">
      <t>ハグク</t>
    </rPh>
    <phoneticPr fontId="2"/>
  </si>
  <si>
    <t>毎週土・日曜日・祝日</t>
    <rPh sb="0" eb="2">
      <t>マイシュウ</t>
    </rPh>
    <rPh sb="2" eb="3">
      <t>ド</t>
    </rPh>
    <rPh sb="4" eb="5">
      <t>ニチ</t>
    </rPh>
    <rPh sb="5" eb="7">
      <t>ヨウビ</t>
    </rPh>
    <rPh sb="8" eb="10">
      <t>シュクジツ</t>
    </rPh>
    <phoneticPr fontId="2"/>
  </si>
  <si>
    <t>　ボーイスカウトは、仲間たちと自然の中で遊びながら、いろいろなことを学び、身につけて、より良き社会人を目指す活動です。</t>
    <rPh sb="10" eb="12">
      <t>ナカマ</t>
    </rPh>
    <rPh sb="15" eb="17">
      <t>シゼン</t>
    </rPh>
    <rPh sb="18" eb="19">
      <t>ナカ</t>
    </rPh>
    <rPh sb="20" eb="21">
      <t>アソ</t>
    </rPh>
    <rPh sb="34" eb="35">
      <t>マナ</t>
    </rPh>
    <rPh sb="37" eb="38">
      <t>ミ</t>
    </rPh>
    <rPh sb="45" eb="46">
      <t>ヨ</t>
    </rPh>
    <rPh sb="47" eb="49">
      <t>シャカイ</t>
    </rPh>
    <rPh sb="49" eb="50">
      <t>ジン</t>
    </rPh>
    <rPh sb="51" eb="53">
      <t>メザ</t>
    </rPh>
    <rPh sb="54" eb="56">
      <t>カツドウ</t>
    </rPh>
    <phoneticPr fontId="2"/>
  </si>
  <si>
    <t>月額500円</t>
    <rPh sb="0" eb="1">
      <t>ツキ</t>
    </rPh>
    <rPh sb="1" eb="2">
      <t>ガク</t>
    </rPh>
    <rPh sb="5" eb="6">
      <t>エン</t>
    </rPh>
    <phoneticPr fontId="2"/>
  </si>
  <si>
    <t>西野　信賢</t>
    <rPh sb="0" eb="2">
      <t>ニシノ</t>
    </rPh>
    <rPh sb="3" eb="4">
      <t>シン</t>
    </rPh>
    <rPh sb="4" eb="5">
      <t>ケン</t>
    </rPh>
    <phoneticPr fontId="2"/>
  </si>
  <si>
    <t>090-1034-2588</t>
  </si>
  <si>
    <t>梅郷市民センター体育館</t>
    <rPh sb="0" eb="2">
      <t>バイゴウ</t>
    </rPh>
    <rPh sb="2" eb="4">
      <t>シミン</t>
    </rPh>
    <rPh sb="8" eb="11">
      <t>タイイクカン</t>
    </rPh>
    <phoneticPr fontId="2"/>
  </si>
  <si>
    <t>新町剣道教室</t>
    <rPh sb="0" eb="2">
      <t>シンマチ</t>
    </rPh>
    <rPh sb="2" eb="4">
      <t>ケンドウ</t>
    </rPh>
    <rPh sb="4" eb="6">
      <t>キョウシツ</t>
    </rPh>
    <phoneticPr fontId="2"/>
  </si>
  <si>
    <t>年額2,000円</t>
    <rPh sb="0" eb="1">
      <t>トシ</t>
    </rPh>
    <rPh sb="1" eb="2">
      <t>ガク</t>
    </rPh>
    <rPh sb="7" eb="8">
      <t>エン</t>
    </rPh>
    <phoneticPr fontId="2"/>
  </si>
  <si>
    <t>青梅市立新町小学校体育館他</t>
    <rPh sb="0" eb="4">
      <t>オウメシリツ</t>
    </rPh>
    <rPh sb="4" eb="6">
      <t>シンマチ</t>
    </rPh>
    <rPh sb="6" eb="9">
      <t>ショウガッコウ</t>
    </rPh>
    <rPh sb="9" eb="12">
      <t>タイイクカン</t>
    </rPh>
    <rPh sb="12" eb="13">
      <t>ホカ</t>
    </rPh>
    <phoneticPr fontId="2"/>
  </si>
  <si>
    <t>0428-32-7181</t>
  </si>
  <si>
    <t>藤橋ミニバスケットボールクラブ</t>
    <rPh sb="0" eb="2">
      <t>フジハシ</t>
    </rPh>
    <phoneticPr fontId="2"/>
  </si>
  <si>
    <t>小・中学生バドミントン愛好者を主体とし、会員相互の体力増進と親睦をはかる。</t>
    <rPh sb="0" eb="1">
      <t>ショウ</t>
    </rPh>
    <rPh sb="2" eb="5">
      <t>チュウガクセイ</t>
    </rPh>
    <rPh sb="11" eb="14">
      <t>アイコウシャ</t>
    </rPh>
    <rPh sb="15" eb="17">
      <t>シュタイ</t>
    </rPh>
    <rPh sb="20" eb="22">
      <t>カイイン</t>
    </rPh>
    <rPh sb="22" eb="24">
      <t>ソウゴ</t>
    </rPh>
    <rPh sb="25" eb="27">
      <t>タイリョク</t>
    </rPh>
    <rPh sb="27" eb="28">
      <t>マ</t>
    </rPh>
    <rPh sb="28" eb="29">
      <t>シン</t>
    </rPh>
    <rPh sb="30" eb="32">
      <t>シンボク</t>
    </rPh>
    <phoneticPr fontId="2"/>
  </si>
  <si>
    <t>小曽木剣道会</t>
    <rPh sb="0" eb="3">
      <t>オソキ</t>
    </rPh>
    <rPh sb="3" eb="5">
      <t>ケンドウ</t>
    </rPh>
    <rPh sb="5" eb="6">
      <t>カイ</t>
    </rPh>
    <phoneticPr fontId="2"/>
  </si>
  <si>
    <t>永山公園体育館柔道場</t>
    <rPh sb="0" eb="2">
      <t>ナガヤマ</t>
    </rPh>
    <rPh sb="2" eb="4">
      <t>コウエン</t>
    </rPh>
    <rPh sb="4" eb="7">
      <t>タイイクカン</t>
    </rPh>
    <rPh sb="7" eb="9">
      <t>ジュウドウ</t>
    </rPh>
    <rPh sb="9" eb="10">
      <t>ジョウ</t>
    </rPh>
    <phoneticPr fontId="2"/>
  </si>
  <si>
    <t>小椋　勝宏</t>
    <rPh sb="0" eb="2">
      <t>オグラ</t>
    </rPh>
    <rPh sb="3" eb="5">
      <t>カツヒロ</t>
    </rPh>
    <phoneticPr fontId="2"/>
  </si>
  <si>
    <t>剣道の稽古を通した青少年の健全育成</t>
    <rPh sb="0" eb="2">
      <t>ケンドウ</t>
    </rPh>
    <rPh sb="3" eb="5">
      <t>ケイコ</t>
    </rPh>
    <rPh sb="6" eb="7">
      <t>トオ</t>
    </rPh>
    <rPh sb="9" eb="12">
      <t>セイショウネン</t>
    </rPh>
    <rPh sb="13" eb="15">
      <t>ケンゼン</t>
    </rPh>
    <rPh sb="15" eb="17">
      <t>イクセイ</t>
    </rPh>
    <phoneticPr fontId="2"/>
  </si>
  <si>
    <t>河辺スーパーキッズ</t>
    <rPh sb="0" eb="2">
      <t>カベ</t>
    </rPh>
    <phoneticPr fontId="2"/>
  </si>
  <si>
    <t>青梅７サッカーサークル</t>
    <rPh sb="0" eb="2">
      <t>オウメ</t>
    </rPh>
    <phoneticPr fontId="2"/>
  </si>
  <si>
    <t>浅香　直美</t>
    <rPh sb="0" eb="2">
      <t>アサカ</t>
    </rPh>
    <rPh sb="3" eb="5">
      <t>ナオミ</t>
    </rPh>
    <phoneticPr fontId="2"/>
  </si>
  <si>
    <t>080-1013-6265</t>
  </si>
  <si>
    <t>小曾木市民センターグラウンド</t>
    <rPh sb="0" eb="3">
      <t>オソキ</t>
    </rPh>
    <rPh sb="3" eb="5">
      <t>シミン</t>
    </rPh>
    <phoneticPr fontId="2"/>
  </si>
  <si>
    <t>080-4426-1594</t>
  </si>
  <si>
    <t>青梅スポチャンクラブ</t>
    <rPh sb="0" eb="2">
      <t>オウメ</t>
    </rPh>
    <phoneticPr fontId="2"/>
  </si>
  <si>
    <t>英　会　話</t>
    <rPh sb="0" eb="1">
      <t>ハナブサ</t>
    </rPh>
    <rPh sb="2" eb="3">
      <t>カイ</t>
    </rPh>
    <rPh sb="4" eb="5">
      <t>ハナシ</t>
    </rPh>
    <phoneticPr fontId="2"/>
  </si>
  <si>
    <t>新体操の練習を主とした体力作り</t>
    <rPh sb="0" eb="3">
      <t>シンタイソウ</t>
    </rPh>
    <rPh sb="4" eb="6">
      <t>レンシュウ</t>
    </rPh>
    <rPh sb="7" eb="8">
      <t>シュ</t>
    </rPh>
    <rPh sb="11" eb="13">
      <t>タイリョク</t>
    </rPh>
    <rPh sb="13" eb="14">
      <t>ツク</t>
    </rPh>
    <phoneticPr fontId="2"/>
  </si>
  <si>
    <t>本会は、小学生及び中学生を対象として開催される青梅市剣道スポーツ教室の指導者、生徒を主体に構成し、教室の円滑なる運営と活動をとおして青少年の健全育成に寄与することを目的とする。</t>
    <rPh sb="0" eb="2">
      <t>ホンカイ</t>
    </rPh>
    <rPh sb="4" eb="7">
      <t>ショウガクセイ</t>
    </rPh>
    <rPh sb="7" eb="8">
      <t>オヨ</t>
    </rPh>
    <rPh sb="9" eb="12">
      <t>チュウガクセイ</t>
    </rPh>
    <rPh sb="13" eb="15">
      <t>タイショウ</t>
    </rPh>
    <rPh sb="18" eb="20">
      <t>カイサイ</t>
    </rPh>
    <rPh sb="23" eb="26">
      <t>オウメシ</t>
    </rPh>
    <rPh sb="26" eb="28">
      <t>ケンドウ</t>
    </rPh>
    <rPh sb="32" eb="34">
      <t>キョウシツ</t>
    </rPh>
    <rPh sb="35" eb="37">
      <t>シドウ</t>
    </rPh>
    <rPh sb="37" eb="38">
      <t>シャ</t>
    </rPh>
    <rPh sb="39" eb="41">
      <t>セイト</t>
    </rPh>
    <rPh sb="42" eb="44">
      <t>シュタイ</t>
    </rPh>
    <rPh sb="45" eb="47">
      <t>コウセイ</t>
    </rPh>
    <rPh sb="49" eb="51">
      <t>キョウシツ</t>
    </rPh>
    <rPh sb="52" eb="54">
      <t>エンカツ</t>
    </rPh>
    <rPh sb="56" eb="58">
      <t>ウンエイ</t>
    </rPh>
    <rPh sb="59" eb="61">
      <t>カツドウ</t>
    </rPh>
    <rPh sb="66" eb="69">
      <t>セイショウネン</t>
    </rPh>
    <rPh sb="70" eb="72">
      <t>ケンゼン</t>
    </rPh>
    <rPh sb="72" eb="74">
      <t>イクセイ</t>
    </rPh>
    <rPh sb="75" eb="77">
      <t>キヨ</t>
    </rPh>
    <rPh sb="82" eb="84">
      <t>モクテキ</t>
    </rPh>
    <phoneticPr fontId="2"/>
  </si>
  <si>
    <t>090-5507-1227</t>
  </si>
  <si>
    <t>市内各体育館</t>
    <rPh sb="0" eb="2">
      <t>シナイ</t>
    </rPh>
    <rPh sb="2" eb="6">
      <t>カクタイイクカン</t>
    </rPh>
    <phoneticPr fontId="2"/>
  </si>
  <si>
    <t>月・火・木・金曜日 18：00～21：00、土・日曜日 9：00～17：00</t>
    <rPh sb="0" eb="1">
      <t>ツキ</t>
    </rPh>
    <rPh sb="2" eb="3">
      <t>カ</t>
    </rPh>
    <rPh sb="7" eb="9">
      <t>ヨウビ</t>
    </rPh>
    <rPh sb="22" eb="23">
      <t>ド</t>
    </rPh>
    <rPh sb="24" eb="25">
      <t>ニチ</t>
    </rPh>
    <rPh sb="25" eb="27">
      <t>ヨウビ</t>
    </rPh>
    <phoneticPr fontId="2"/>
  </si>
  <si>
    <t>青梅市新体操クラブ</t>
    <rPh sb="0" eb="3">
      <t>オウメシ</t>
    </rPh>
    <rPh sb="3" eb="6">
      <t>シンタイソウ</t>
    </rPh>
    <phoneticPr fontId="2"/>
  </si>
  <si>
    <t>阪本　玄吾</t>
    <rPh sb="0" eb="2">
      <t>サカモト</t>
    </rPh>
    <rPh sb="3" eb="5">
      <t>ゲンゴ</t>
    </rPh>
    <phoneticPr fontId="2"/>
  </si>
  <si>
    <t>河辺市民センター体育館他</t>
    <rPh sb="0" eb="2">
      <t>カベ</t>
    </rPh>
    <rPh sb="2" eb="4">
      <t>シミン</t>
    </rPh>
    <rPh sb="8" eb="11">
      <t>タイイクカン</t>
    </rPh>
    <rPh sb="11" eb="12">
      <t>ホカ</t>
    </rPh>
    <phoneticPr fontId="2"/>
  </si>
  <si>
    <t>毎週土曜日　12：00～17：00、日曜日　9：00～17：00</t>
    <rPh sb="0" eb="2">
      <t>マイシュウ</t>
    </rPh>
    <rPh sb="2" eb="3">
      <t>ツチ</t>
    </rPh>
    <rPh sb="3" eb="5">
      <t>ヨウビ</t>
    </rPh>
    <rPh sb="18" eb="21">
      <t>ニチヨウビ</t>
    </rPh>
    <phoneticPr fontId="2"/>
  </si>
  <si>
    <t>青梅市立第五小学校　校庭</t>
    <rPh sb="0" eb="3">
      <t>オウメシ</t>
    </rPh>
    <rPh sb="3" eb="4">
      <t>リツ</t>
    </rPh>
    <rPh sb="4" eb="6">
      <t>ダイゴ</t>
    </rPh>
    <rPh sb="6" eb="9">
      <t>ショウガッコウ</t>
    </rPh>
    <rPh sb="10" eb="12">
      <t>コウテイ</t>
    </rPh>
    <phoneticPr fontId="2"/>
  </si>
  <si>
    <t>長淵市民センター体育館他</t>
    <rPh sb="0" eb="2">
      <t>ナガブチ</t>
    </rPh>
    <rPh sb="2" eb="4">
      <t>シミン</t>
    </rPh>
    <rPh sb="8" eb="11">
      <t>タイイクカン</t>
    </rPh>
    <rPh sb="11" eb="12">
      <t>ホカ</t>
    </rPh>
    <phoneticPr fontId="2"/>
  </si>
  <si>
    <t>090-9833-8911</t>
  </si>
  <si>
    <t>毎週金曜日17：00～19：30</t>
    <rPh sb="0" eb="2">
      <t>マイシュウ</t>
    </rPh>
    <rPh sb="2" eb="5">
      <t>キンヨウビ</t>
    </rPh>
    <phoneticPr fontId="2"/>
  </si>
  <si>
    <t>080-1125-9745</t>
  </si>
  <si>
    <t>空手道</t>
    <rPh sb="0" eb="2">
      <t>カラテ</t>
    </rPh>
    <rPh sb="2" eb="3">
      <t>ドウ</t>
    </rPh>
    <phoneticPr fontId="2"/>
  </si>
  <si>
    <t>渡邊　竜也</t>
    <rPh sb="0" eb="2">
      <t>ワタナベ</t>
    </rPh>
    <rPh sb="3" eb="5">
      <t>タツヤ</t>
    </rPh>
    <phoneticPr fontId="2"/>
  </si>
  <si>
    <t>毎週土・日曜・祝日　9：00～17：00</t>
    <rPh sb="0" eb="2">
      <t>マイシュウ</t>
    </rPh>
    <rPh sb="2" eb="3">
      <t>ツチ</t>
    </rPh>
    <rPh sb="4" eb="6">
      <t>ニチヨウ</t>
    </rPh>
    <rPh sb="7" eb="9">
      <t>シュクジツ</t>
    </rPh>
    <phoneticPr fontId="2"/>
  </si>
  <si>
    <t>剣道を通して、心身の鍛錬、青少年の健全育成を図ることを目的とする。</t>
    <rPh sb="0" eb="2">
      <t>ケンドウ</t>
    </rPh>
    <rPh sb="3" eb="4">
      <t>トオ</t>
    </rPh>
    <rPh sb="7" eb="9">
      <t>シンシン</t>
    </rPh>
    <rPh sb="10" eb="11">
      <t>キタ</t>
    </rPh>
    <rPh sb="11" eb="12">
      <t>キタウ</t>
    </rPh>
    <rPh sb="13" eb="16">
      <t>セイショウネン</t>
    </rPh>
    <rPh sb="17" eb="19">
      <t>ケンゼン</t>
    </rPh>
    <rPh sb="19" eb="21">
      <t>イクセイ</t>
    </rPh>
    <rPh sb="22" eb="23">
      <t>ハカ</t>
    </rPh>
    <rPh sb="27" eb="29">
      <t>モクテキ</t>
    </rPh>
    <phoneticPr fontId="2"/>
  </si>
  <si>
    <t>サッカーを通じて健全な心身を養う。</t>
    <rPh sb="5" eb="6">
      <t>ツウ</t>
    </rPh>
    <rPh sb="8" eb="10">
      <t>ケンゼン</t>
    </rPh>
    <rPh sb="11" eb="13">
      <t>シンシン</t>
    </rPh>
    <rPh sb="14" eb="15">
      <t>ヤシナ</t>
    </rPh>
    <phoneticPr fontId="2"/>
  </si>
  <si>
    <t>大門市民センター体育館</t>
    <rPh sb="0" eb="2">
      <t>ダイモン</t>
    </rPh>
    <rPh sb="2" eb="4">
      <t>シミン</t>
    </rPh>
    <rPh sb="8" eb="11">
      <t>タイイクカン</t>
    </rPh>
    <phoneticPr fontId="2"/>
  </si>
  <si>
    <t>青梅フェアリーズ</t>
    <rPh sb="0" eb="2">
      <t>オウメ</t>
    </rPh>
    <phoneticPr fontId="2"/>
  </si>
  <si>
    <t>青梅フォルテＡ</t>
    <rPh sb="0" eb="2">
      <t>オウメ</t>
    </rPh>
    <phoneticPr fontId="2"/>
  </si>
  <si>
    <t>青梅ジュニアダンスクラブ</t>
    <rPh sb="0" eb="2">
      <t>オウメ</t>
    </rPh>
    <phoneticPr fontId="2"/>
  </si>
  <si>
    <t>フットサル</t>
  </si>
  <si>
    <t>ダ ン ス</t>
  </si>
  <si>
    <t>ＳＫＩＦ</t>
  </si>
  <si>
    <t>青木　孝之</t>
    <rPh sb="0" eb="2">
      <t>アオキ</t>
    </rPh>
    <rPh sb="3" eb="5">
      <t>タカユキ</t>
    </rPh>
    <phoneticPr fontId="2"/>
  </si>
  <si>
    <t>090-4211-5143</t>
  </si>
  <si>
    <t>090-8841-4639</t>
  </si>
  <si>
    <t>習い事には最適！ジャンルにとらわれず、バラエティーに富んだ舞踊レッスンを週１回行っており、幼児から中学生まで年齢や学校は違うけれど、みんな仲良く、踊ることが大好きなダンスクラブです。</t>
    <rPh sb="0" eb="1">
      <t>ナラ</t>
    </rPh>
    <rPh sb="2" eb="3">
      <t>ゴト</t>
    </rPh>
    <rPh sb="5" eb="7">
      <t>サイテキ</t>
    </rPh>
    <rPh sb="26" eb="27">
      <t>ト</t>
    </rPh>
    <rPh sb="29" eb="31">
      <t>ブヨウ</t>
    </rPh>
    <rPh sb="36" eb="37">
      <t>シュウ</t>
    </rPh>
    <rPh sb="38" eb="39">
      <t>カイ</t>
    </rPh>
    <rPh sb="39" eb="40">
      <t>オコナ</t>
    </rPh>
    <rPh sb="45" eb="47">
      <t>ヨウジ</t>
    </rPh>
    <rPh sb="49" eb="52">
      <t>チュウガクセイ</t>
    </rPh>
    <rPh sb="54" eb="56">
      <t>ネンレイ</t>
    </rPh>
    <rPh sb="57" eb="59">
      <t>ガッコウ</t>
    </rPh>
    <rPh sb="60" eb="61">
      <t>チガ</t>
    </rPh>
    <rPh sb="69" eb="71">
      <t>ナカヨ</t>
    </rPh>
    <rPh sb="73" eb="74">
      <t>オド</t>
    </rPh>
    <rPh sb="78" eb="80">
      <t>ダイス</t>
    </rPh>
    <phoneticPr fontId="2"/>
  </si>
  <si>
    <t>木村　一茂</t>
    <rPh sb="0" eb="2">
      <t>キムラ</t>
    </rPh>
    <rPh sb="3" eb="4">
      <t>ハジメ</t>
    </rPh>
    <rPh sb="4" eb="5">
      <t>シゲル</t>
    </rPh>
    <phoneticPr fontId="2"/>
  </si>
  <si>
    <t>0428-22-2045</t>
  </si>
  <si>
    <t>ボーイスカウト青梅第２団</t>
    <rPh sb="7" eb="9">
      <t>オウメ</t>
    </rPh>
    <rPh sb="9" eb="10">
      <t>ダイ</t>
    </rPh>
    <rPh sb="11" eb="12">
      <t>ダン</t>
    </rPh>
    <phoneticPr fontId="2"/>
  </si>
  <si>
    <t>斉藤　裕子</t>
    <rPh sb="0" eb="2">
      <t>サイトウ</t>
    </rPh>
    <rPh sb="3" eb="5">
      <t>ヒロコ</t>
    </rPh>
    <phoneticPr fontId="2"/>
  </si>
  <si>
    <t>柔道を通じて健全な心身を養う</t>
    <rPh sb="0" eb="2">
      <t>ジュウドウ</t>
    </rPh>
    <rPh sb="3" eb="4">
      <t>ツウ</t>
    </rPh>
    <rPh sb="6" eb="8">
      <t>ケンゼン</t>
    </rPh>
    <rPh sb="9" eb="11">
      <t>シンシン</t>
    </rPh>
    <rPh sb="12" eb="13">
      <t>ヤシナ</t>
    </rPh>
    <phoneticPr fontId="2"/>
  </si>
  <si>
    <t>成木ＶＢＣ</t>
    <rPh sb="0" eb="2">
      <t>ナリキ</t>
    </rPh>
    <phoneticPr fontId="2"/>
  </si>
  <si>
    <t>ボーイスカウト青梅第４団</t>
    <rPh sb="7" eb="9">
      <t>オウメ</t>
    </rPh>
    <rPh sb="9" eb="10">
      <t>ダイ</t>
    </rPh>
    <rPh sb="11" eb="12">
      <t>ダン</t>
    </rPh>
    <phoneticPr fontId="2"/>
  </si>
  <si>
    <t>三田柔道会</t>
  </si>
  <si>
    <t>青梅ミッキーズ</t>
  </si>
  <si>
    <t>月額4,000円</t>
    <rPh sb="0" eb="2">
      <t>ゲツガク</t>
    </rPh>
    <rPh sb="7" eb="8">
      <t>エン</t>
    </rPh>
    <phoneticPr fontId="2"/>
  </si>
  <si>
    <t>090-1038-2948</t>
  </si>
  <si>
    <t>青山　良二</t>
    <rPh sb="0" eb="2">
      <t>アオヤマ</t>
    </rPh>
    <rPh sb="3" eb="5">
      <t>リョウジ</t>
    </rPh>
    <phoneticPr fontId="2"/>
  </si>
  <si>
    <t>市内在住の小学生を対象とした野球チームです。毎週土日に藤橋小学校等のグランドで練習しています。</t>
    <rPh sb="0" eb="2">
      <t>シナイ</t>
    </rPh>
    <rPh sb="2" eb="4">
      <t>ザイジュウ</t>
    </rPh>
    <rPh sb="5" eb="8">
      <t>ショウガクセイ</t>
    </rPh>
    <rPh sb="9" eb="11">
      <t>タイショウ</t>
    </rPh>
    <rPh sb="14" eb="16">
      <t>ヤキュウ</t>
    </rPh>
    <rPh sb="22" eb="24">
      <t>マイシュウ</t>
    </rPh>
    <rPh sb="24" eb="26">
      <t>ドニチ</t>
    </rPh>
    <rPh sb="27" eb="29">
      <t>フジハシ</t>
    </rPh>
    <rPh sb="29" eb="32">
      <t>ショウガッコウ</t>
    </rPh>
    <rPh sb="32" eb="33">
      <t>トウ</t>
    </rPh>
    <rPh sb="39" eb="41">
      <t>レンシュウ</t>
    </rPh>
    <phoneticPr fontId="2"/>
  </si>
  <si>
    <t>小中学生を対象にした剣道教室です。各種剣道大会、級・段審査会への参加、親睦会と楽しい会です。入会大歓迎</t>
    <rPh sb="0" eb="4">
      <t>ショウチュウガクセイ</t>
    </rPh>
    <rPh sb="5" eb="7">
      <t>タイショウ</t>
    </rPh>
    <rPh sb="10" eb="12">
      <t>ケンドウ</t>
    </rPh>
    <rPh sb="12" eb="14">
      <t>キョウシツ</t>
    </rPh>
    <rPh sb="17" eb="19">
      <t>カクシュ</t>
    </rPh>
    <rPh sb="19" eb="21">
      <t>ケンドウ</t>
    </rPh>
    <rPh sb="21" eb="23">
      <t>タイカイ</t>
    </rPh>
    <rPh sb="24" eb="25">
      <t>キュウ</t>
    </rPh>
    <rPh sb="26" eb="27">
      <t>ダン</t>
    </rPh>
    <rPh sb="27" eb="29">
      <t>シンサ</t>
    </rPh>
    <rPh sb="29" eb="30">
      <t>カイ</t>
    </rPh>
    <rPh sb="32" eb="34">
      <t>サンカ</t>
    </rPh>
    <rPh sb="35" eb="38">
      <t>シンボクカイ</t>
    </rPh>
    <rPh sb="39" eb="40">
      <t>タノ</t>
    </rPh>
    <rPh sb="42" eb="43">
      <t>カイ</t>
    </rPh>
    <rPh sb="46" eb="48">
      <t>ニュウカイ</t>
    </rPh>
    <rPh sb="48" eb="51">
      <t>ダイカンゲイ</t>
    </rPh>
    <phoneticPr fontId="2"/>
  </si>
  <si>
    <t>毎週土・日曜日　16：00～19：00</t>
    <rPh sb="4" eb="5">
      <t>ニチ</t>
    </rPh>
    <phoneticPr fontId="2"/>
  </si>
  <si>
    <t>空　手　道</t>
    <rPh sb="0" eb="1">
      <t>クウ</t>
    </rPh>
    <rPh sb="2" eb="3">
      <t>テ</t>
    </rPh>
    <rPh sb="4" eb="5">
      <t>ドウ</t>
    </rPh>
    <phoneticPr fontId="2"/>
  </si>
  <si>
    <t>ジュニアバレーボール</t>
  </si>
  <si>
    <t>剣道の稽古、試合前の特別稽古、教室内剣道大会。老若男女、初心者の方も大歓迎です。</t>
    <rPh sb="0" eb="2">
      <t>ケンドウ</t>
    </rPh>
    <rPh sb="3" eb="5">
      <t>ケイコ</t>
    </rPh>
    <rPh sb="6" eb="8">
      <t>シアイ</t>
    </rPh>
    <rPh sb="8" eb="9">
      <t>マエ</t>
    </rPh>
    <rPh sb="10" eb="12">
      <t>トクベツ</t>
    </rPh>
    <rPh sb="12" eb="14">
      <t>ケイコ</t>
    </rPh>
    <rPh sb="15" eb="17">
      <t>キョウシツ</t>
    </rPh>
    <rPh sb="17" eb="18">
      <t>ナイ</t>
    </rPh>
    <rPh sb="18" eb="20">
      <t>ケンドウ</t>
    </rPh>
    <rPh sb="20" eb="22">
      <t>タイカイ</t>
    </rPh>
    <rPh sb="23" eb="25">
      <t>ロウニャク</t>
    </rPh>
    <rPh sb="25" eb="27">
      <t>ナンニョ</t>
    </rPh>
    <rPh sb="28" eb="31">
      <t>ショシンシャ</t>
    </rPh>
    <rPh sb="32" eb="33">
      <t>カタ</t>
    </rPh>
    <rPh sb="34" eb="37">
      <t>ダイカンゲイ</t>
    </rPh>
    <phoneticPr fontId="2"/>
  </si>
  <si>
    <t>父母と指導者が協力して児童の健全な成長発展を図る。</t>
    <rPh sb="0" eb="2">
      <t>フボ</t>
    </rPh>
    <rPh sb="3" eb="6">
      <t>シドウシャ</t>
    </rPh>
    <rPh sb="7" eb="9">
      <t>キョウリョク</t>
    </rPh>
    <rPh sb="11" eb="13">
      <t>ジドウ</t>
    </rPh>
    <rPh sb="14" eb="16">
      <t>ケンゼン</t>
    </rPh>
    <rPh sb="17" eb="19">
      <t>セイチョウ</t>
    </rPh>
    <rPh sb="19" eb="21">
      <t>ハッテン</t>
    </rPh>
    <rPh sb="22" eb="23">
      <t>ハカ</t>
    </rPh>
    <phoneticPr fontId="2"/>
  </si>
  <si>
    <t>小学生対象のバレーボールクラブ。創立３８年目。週５日の練習を実施し、各大会に参加しています。東京都大会優勝２回、全国大会１回、関東大会５回出場。</t>
    <rPh sb="0" eb="3">
      <t>ショウガクセイ</t>
    </rPh>
    <rPh sb="3" eb="5">
      <t>タイショウ</t>
    </rPh>
    <rPh sb="16" eb="18">
      <t>ソウリツ</t>
    </rPh>
    <rPh sb="20" eb="21">
      <t>ネン</t>
    </rPh>
    <rPh sb="21" eb="22">
      <t>メ</t>
    </rPh>
    <rPh sb="23" eb="24">
      <t>シュウ</t>
    </rPh>
    <rPh sb="25" eb="26">
      <t>ヒ</t>
    </rPh>
    <rPh sb="27" eb="29">
      <t>レンシュウ</t>
    </rPh>
    <rPh sb="30" eb="32">
      <t>ジッシ</t>
    </rPh>
    <rPh sb="34" eb="37">
      <t>カクタイカイ</t>
    </rPh>
    <rPh sb="38" eb="40">
      <t>サンカ</t>
    </rPh>
    <rPh sb="46" eb="49">
      <t>トウキョウト</t>
    </rPh>
    <rPh sb="49" eb="51">
      <t>タイカイ</t>
    </rPh>
    <rPh sb="51" eb="53">
      <t>ユウショウ</t>
    </rPh>
    <rPh sb="54" eb="55">
      <t>カイ</t>
    </rPh>
    <rPh sb="56" eb="58">
      <t>ゼンコク</t>
    </rPh>
    <rPh sb="58" eb="60">
      <t>タイカイ</t>
    </rPh>
    <rPh sb="61" eb="62">
      <t>カイ</t>
    </rPh>
    <rPh sb="69" eb="71">
      <t>シュツジョウ</t>
    </rPh>
    <phoneticPr fontId="2"/>
  </si>
  <si>
    <t>空手技術の指導、礼儀、精神力の育成を目的として活動しています。</t>
    <rPh sb="0" eb="2">
      <t>カラテ</t>
    </rPh>
    <rPh sb="2" eb="4">
      <t>ギジュツ</t>
    </rPh>
    <rPh sb="5" eb="7">
      <t>シドウ</t>
    </rPh>
    <rPh sb="8" eb="10">
      <t>レイギ</t>
    </rPh>
    <rPh sb="11" eb="13">
      <t>セイシン</t>
    </rPh>
    <rPh sb="13" eb="14">
      <t>チカラ</t>
    </rPh>
    <rPh sb="15" eb="17">
      <t>イクセイ</t>
    </rPh>
    <rPh sb="18" eb="20">
      <t>モクテキ</t>
    </rPh>
    <rPh sb="23" eb="25">
      <t>カツドウ</t>
    </rPh>
    <phoneticPr fontId="2"/>
  </si>
  <si>
    <t>090-3520-5502</t>
  </si>
  <si>
    <t>平原　克俊</t>
    <rPh sb="0" eb="2">
      <t>ヒラハラ</t>
    </rPh>
    <rPh sb="3" eb="5">
      <t>カツトシ</t>
    </rPh>
    <phoneticPr fontId="2"/>
  </si>
  <si>
    <t>「子供が主役」をモットーに、きめ細かな指導のもと将来の成長にも通じる明るく楽しい野球を行っています。</t>
    <rPh sb="1" eb="3">
      <t>コドモ</t>
    </rPh>
    <rPh sb="4" eb="6">
      <t>シュヤク</t>
    </rPh>
    <rPh sb="16" eb="17">
      <t>コマ</t>
    </rPh>
    <rPh sb="19" eb="21">
      <t>シドウ</t>
    </rPh>
    <rPh sb="24" eb="26">
      <t>ショウライ</t>
    </rPh>
    <rPh sb="27" eb="29">
      <t>セイチョウ</t>
    </rPh>
    <rPh sb="31" eb="32">
      <t>ツウ</t>
    </rPh>
    <rPh sb="34" eb="35">
      <t>アカ</t>
    </rPh>
    <rPh sb="37" eb="38">
      <t>タノ</t>
    </rPh>
    <rPh sb="40" eb="42">
      <t>ヤキュウ</t>
    </rPh>
    <rPh sb="43" eb="44">
      <t>オコナ</t>
    </rPh>
    <phoneticPr fontId="2"/>
  </si>
  <si>
    <t>月額4,000円</t>
    <rPh sb="0" eb="2">
      <t>ゲツガク</t>
    </rPh>
    <rPh sb="3" eb="8">
      <t>０００エン</t>
    </rPh>
    <phoneticPr fontId="2"/>
  </si>
  <si>
    <t>小学生バレーボールの練習</t>
    <rPh sb="0" eb="3">
      <t>ショウガクセイ</t>
    </rPh>
    <rPh sb="10" eb="12">
      <t>レンシュウ</t>
    </rPh>
    <phoneticPr fontId="2"/>
  </si>
  <si>
    <t>ファイヤー・ホークス</t>
  </si>
  <si>
    <t>森山　優一郎</t>
    <rPh sb="0" eb="2">
      <t>モリヤマ</t>
    </rPh>
    <rPh sb="3" eb="6">
      <t>ユウイチロウ</t>
    </rPh>
    <phoneticPr fontId="2"/>
  </si>
  <si>
    <t>090-6480-5467</t>
  </si>
  <si>
    <t>青梅市民空手道愛好会</t>
  </si>
  <si>
    <t>青少年の健全なる育成</t>
    <rPh sb="0" eb="3">
      <t>セイショウネン</t>
    </rPh>
    <rPh sb="4" eb="6">
      <t>ケンゼン</t>
    </rPh>
    <rPh sb="8" eb="10">
      <t>イクセイ</t>
    </rPh>
    <phoneticPr fontId="2"/>
  </si>
  <si>
    <t>木嵜　邦久</t>
    <rPh sb="0" eb="2">
      <t>キザキ</t>
    </rPh>
    <rPh sb="3" eb="4">
      <t>ホウ</t>
    </rPh>
    <rPh sb="4" eb="5">
      <t>ヒサ</t>
    </rPh>
    <phoneticPr fontId="2"/>
  </si>
  <si>
    <t>吹上・小曾木少年野球クラブ</t>
    <rPh sb="0" eb="2">
      <t>フキアゲ</t>
    </rPh>
    <rPh sb="3" eb="6">
      <t>オソキ</t>
    </rPh>
    <rPh sb="6" eb="8">
      <t>ショウネン</t>
    </rPh>
    <rPh sb="8" eb="10">
      <t>ヤキュウ</t>
    </rPh>
    <phoneticPr fontId="2"/>
  </si>
  <si>
    <t>文 化 系</t>
    <rPh sb="0" eb="1">
      <t>ブン</t>
    </rPh>
    <rPh sb="2" eb="3">
      <t>カ</t>
    </rPh>
    <rPh sb="4" eb="5">
      <t>ケイ</t>
    </rPh>
    <phoneticPr fontId="2"/>
  </si>
  <si>
    <t>080-2007-6650</t>
  </si>
  <si>
    <t>藤橋フェイシング</t>
    <rPh sb="0" eb="2">
      <t>フジハシ</t>
    </rPh>
    <phoneticPr fontId="2"/>
  </si>
  <si>
    <t>わんぱく新町教室</t>
    <rPh sb="4" eb="6">
      <t>シンマチ</t>
    </rPh>
    <rPh sb="6" eb="8">
      <t>キョウシツ</t>
    </rPh>
    <phoneticPr fontId="2"/>
  </si>
  <si>
    <t>１回800円</t>
    <rPh sb="1" eb="2">
      <t>カイ</t>
    </rPh>
    <rPh sb="5" eb="6">
      <t>エン</t>
    </rPh>
    <phoneticPr fontId="2"/>
  </si>
  <si>
    <t>佐藤　かおり</t>
    <rPh sb="0" eb="2">
      <t>サトウ</t>
    </rPh>
    <phoneticPr fontId="2"/>
  </si>
  <si>
    <t>田村　幸保</t>
    <rPh sb="0" eb="2">
      <t>タムラ</t>
    </rPh>
    <rPh sb="3" eb="5">
      <t>ユキヤス</t>
    </rPh>
    <phoneticPr fontId="2"/>
  </si>
  <si>
    <t>基本的な体づくり、体力づくりをする。</t>
    <rPh sb="0" eb="3">
      <t>キホンテキ</t>
    </rPh>
    <rPh sb="4" eb="5">
      <t>カラダ</t>
    </rPh>
    <rPh sb="9" eb="11">
      <t>タイリョク</t>
    </rPh>
    <phoneticPr fontId="2"/>
  </si>
  <si>
    <t>剣道修業による青少年の健全育成</t>
    <rPh sb="0" eb="2">
      <t>ケンドウ</t>
    </rPh>
    <rPh sb="2" eb="4">
      <t>シュギョウ</t>
    </rPh>
    <rPh sb="7" eb="10">
      <t>セイショウネン</t>
    </rPh>
    <rPh sb="11" eb="13">
      <t>ケンゼン</t>
    </rPh>
    <rPh sb="13" eb="15">
      <t>イクセイ</t>
    </rPh>
    <phoneticPr fontId="2"/>
  </si>
  <si>
    <t>青梅ジュニアバドミントンクラブ</t>
    <rPh sb="0" eb="2">
      <t>オウメ</t>
    </rPh>
    <phoneticPr fontId="2"/>
  </si>
  <si>
    <t>バドミントン</t>
  </si>
  <si>
    <t>青梅２ＦＣ（オウメ２エフシー）</t>
    <rPh sb="0" eb="2">
      <t>オウメ</t>
    </rPh>
    <phoneticPr fontId="2"/>
  </si>
  <si>
    <t>土・日曜日 9：00～17：00</t>
    <rPh sb="0" eb="1">
      <t>ド</t>
    </rPh>
    <rPh sb="2" eb="5">
      <t>ニチヨウビ</t>
    </rPh>
    <phoneticPr fontId="2"/>
  </si>
  <si>
    <t>090-3001-5670</t>
  </si>
  <si>
    <t>毎週水曜日18：00～19：30</t>
    <rPh sb="0" eb="2">
      <t>マイシュウ</t>
    </rPh>
    <rPh sb="2" eb="5">
      <t>スイヨウビ</t>
    </rPh>
    <phoneticPr fontId="2"/>
  </si>
  <si>
    <t>永井　綾子</t>
    <rPh sb="0" eb="2">
      <t>ナガイ</t>
    </rPh>
    <rPh sb="3" eb="5">
      <t>アヤコ</t>
    </rPh>
    <phoneticPr fontId="2"/>
  </si>
  <si>
    <t>青梅フォルテＢ</t>
    <rPh sb="0" eb="2">
      <t>オウメ</t>
    </rPh>
    <phoneticPr fontId="2"/>
  </si>
  <si>
    <t>青梅リトルリーグ野球協会</t>
    <rPh sb="0" eb="2">
      <t>オウメ</t>
    </rPh>
    <rPh sb="8" eb="10">
      <t>ヤキュウ</t>
    </rPh>
    <rPh sb="10" eb="12">
      <t>キョウカイ</t>
    </rPh>
    <phoneticPr fontId="2"/>
  </si>
  <si>
    <t>吉野ベースボールクラブ</t>
    <rPh sb="0" eb="2">
      <t>ヨシノ</t>
    </rPh>
    <phoneticPr fontId="2"/>
  </si>
  <si>
    <t>土・日曜日 9：00～18：00</t>
    <rPh sb="0" eb="1">
      <t>ツチ</t>
    </rPh>
    <rPh sb="2" eb="4">
      <t>ニチヨウ</t>
    </rPh>
    <rPh sb="4" eb="5">
      <t>ヒ</t>
    </rPh>
    <phoneticPr fontId="2"/>
  </si>
  <si>
    <t>柳原　光雄</t>
    <rPh sb="0" eb="2">
      <t>ヤナギハラ</t>
    </rPh>
    <rPh sb="3" eb="5">
      <t>ミツオ</t>
    </rPh>
    <phoneticPr fontId="2"/>
  </si>
  <si>
    <t>剣道の指導を行い青少年の健全な心身を養う。</t>
    <rPh sb="0" eb="2">
      <t>ケンドウ</t>
    </rPh>
    <rPh sb="3" eb="5">
      <t>シドウ</t>
    </rPh>
    <rPh sb="6" eb="7">
      <t>オコナ</t>
    </rPh>
    <rPh sb="8" eb="9">
      <t>アオ</t>
    </rPh>
    <rPh sb="9" eb="11">
      <t>ショウネン</t>
    </rPh>
    <rPh sb="12" eb="14">
      <t>ケンゼン</t>
    </rPh>
    <rPh sb="15" eb="17">
      <t>シンシン</t>
    </rPh>
    <rPh sb="18" eb="19">
      <t>ヤシナ</t>
    </rPh>
    <phoneticPr fontId="2"/>
  </si>
  <si>
    <t>ビーチボールの楽しさを知っていただくと共に、子供同士のコミュニケーションを図る。</t>
    <rPh sb="7" eb="8">
      <t>タノ</t>
    </rPh>
    <rPh sb="11" eb="12">
      <t>シ</t>
    </rPh>
    <rPh sb="19" eb="20">
      <t>トモ</t>
    </rPh>
    <rPh sb="22" eb="24">
      <t>コドモ</t>
    </rPh>
    <rPh sb="24" eb="26">
      <t>ドウシ</t>
    </rPh>
    <rPh sb="37" eb="38">
      <t>ハカ</t>
    </rPh>
    <phoneticPr fontId="2"/>
  </si>
  <si>
    <t>ティーボール</t>
  </si>
  <si>
    <t>ビーチボール</t>
  </si>
  <si>
    <t>佐藤　浩</t>
    <rPh sb="0" eb="2">
      <t>サトウ</t>
    </rPh>
    <rPh sb="3" eb="4">
      <t>ヒロシ</t>
    </rPh>
    <phoneticPr fontId="2"/>
  </si>
  <si>
    <t>永山柔道会</t>
    <rPh sb="0" eb="2">
      <t>ナガヤマ</t>
    </rPh>
    <rPh sb="2" eb="4">
      <t>ジュウドウ</t>
    </rPh>
    <rPh sb="4" eb="5">
      <t>カイ</t>
    </rPh>
    <phoneticPr fontId="2"/>
  </si>
  <si>
    <t>森田　東吾</t>
    <rPh sb="0" eb="1">
      <t>モリ</t>
    </rPh>
    <rPh sb="1" eb="2">
      <t>タ</t>
    </rPh>
    <rPh sb="3" eb="4">
      <t>トウ</t>
    </rPh>
    <rPh sb="4" eb="5">
      <t>ゴ</t>
    </rPh>
    <phoneticPr fontId="2"/>
  </si>
  <si>
    <t>野球を通して、青少年の健全育成を基本とし、子供たちの幸福な成長を図ることを目的とする。</t>
    <rPh sb="0" eb="2">
      <t>ヤキュウ</t>
    </rPh>
    <rPh sb="3" eb="4">
      <t>ツウ</t>
    </rPh>
    <rPh sb="7" eb="10">
      <t>セイショウネン</t>
    </rPh>
    <rPh sb="11" eb="13">
      <t>ケンゼン</t>
    </rPh>
    <rPh sb="13" eb="15">
      <t>イクセイ</t>
    </rPh>
    <rPh sb="16" eb="18">
      <t>キホン</t>
    </rPh>
    <rPh sb="21" eb="23">
      <t>コドモ</t>
    </rPh>
    <rPh sb="26" eb="28">
      <t>コウフク</t>
    </rPh>
    <rPh sb="29" eb="31">
      <t>セイチョウ</t>
    </rPh>
    <rPh sb="32" eb="33">
      <t>ハカ</t>
    </rPh>
    <rPh sb="37" eb="39">
      <t>モクテキ</t>
    </rPh>
    <phoneticPr fontId="2"/>
  </si>
  <si>
    <t>卓　　球</t>
    <rPh sb="0" eb="1">
      <t>タク</t>
    </rPh>
    <rPh sb="3" eb="4">
      <t>タマ</t>
    </rPh>
    <phoneticPr fontId="2"/>
  </si>
  <si>
    <t>団体区分</t>
    <rPh sb="0" eb="2">
      <t>ダンタイ</t>
    </rPh>
    <rPh sb="2" eb="4">
      <t>クブン</t>
    </rPh>
    <phoneticPr fontId="2"/>
  </si>
  <si>
    <t>吉野フットボールクラブ</t>
    <rPh sb="0" eb="2">
      <t>ヨシノ</t>
    </rPh>
    <phoneticPr fontId="2"/>
  </si>
  <si>
    <t>ドリゴ・クラブ　Ｄｏｒｉｇｏ・Ｃｌｕｂ</t>
  </si>
  <si>
    <t>土曜日・祝日　9：00～17：00、第１・３日曜日　13：00～17：00</t>
    <rPh sb="0" eb="3">
      <t>ドヨウビ</t>
    </rPh>
    <rPh sb="4" eb="6">
      <t>シュクジツ</t>
    </rPh>
    <rPh sb="18" eb="19">
      <t>ダイ</t>
    </rPh>
    <rPh sb="22" eb="25">
      <t>ニチヨウビ</t>
    </rPh>
    <phoneticPr fontId="2"/>
  </si>
  <si>
    <t>柔道</t>
    <rPh sb="0" eb="1">
      <t>ジュウ</t>
    </rPh>
    <rPh sb="1" eb="2">
      <t>ミチ</t>
    </rPh>
    <phoneticPr fontId="2"/>
  </si>
  <si>
    <t>春日　洋治</t>
    <rPh sb="0" eb="2">
      <t>カスガ</t>
    </rPh>
    <rPh sb="3" eb="5">
      <t>ヨウジ</t>
    </rPh>
    <phoneticPr fontId="2"/>
  </si>
  <si>
    <t>・主に小中学生を対象とした団体
・週３回、大門市民センター体育館を中心に活動
・年１回の剣道大会の開催および他団体主催の大会への参加</t>
    <rPh sb="1" eb="2">
      <t>オモ</t>
    </rPh>
    <rPh sb="3" eb="7">
      <t>ショウチュウガクセイ</t>
    </rPh>
    <rPh sb="8" eb="10">
      <t>タイショウ</t>
    </rPh>
    <rPh sb="13" eb="15">
      <t>ダンタイ</t>
    </rPh>
    <rPh sb="17" eb="18">
      <t>シュウ</t>
    </rPh>
    <rPh sb="19" eb="20">
      <t>カイ</t>
    </rPh>
    <rPh sb="21" eb="23">
      <t>ダイモン</t>
    </rPh>
    <rPh sb="23" eb="25">
      <t>シミン</t>
    </rPh>
    <rPh sb="29" eb="32">
      <t>タイイクカン</t>
    </rPh>
    <rPh sb="33" eb="35">
      <t>チュウシン</t>
    </rPh>
    <rPh sb="36" eb="38">
      <t>カツドウ</t>
    </rPh>
    <rPh sb="40" eb="41">
      <t>ネン</t>
    </rPh>
    <rPh sb="42" eb="43">
      <t>カイ</t>
    </rPh>
    <rPh sb="44" eb="46">
      <t>ケンドウ</t>
    </rPh>
    <rPh sb="46" eb="48">
      <t>タイカイ</t>
    </rPh>
    <rPh sb="49" eb="51">
      <t>カイサイ</t>
    </rPh>
    <rPh sb="54" eb="55">
      <t>タ</t>
    </rPh>
    <rPh sb="55" eb="57">
      <t>ダンタイ</t>
    </rPh>
    <rPh sb="57" eb="59">
      <t>シュサイ</t>
    </rPh>
    <rPh sb="60" eb="62">
      <t>タイカイ</t>
    </rPh>
    <rPh sb="64" eb="66">
      <t>サンカ</t>
    </rPh>
    <phoneticPr fontId="2"/>
  </si>
  <si>
    <t>ホッケー</t>
  </si>
  <si>
    <t>090-2316-9038</t>
  </si>
  <si>
    <t>新体操祭・発表会に向けて、楽しく元気に練習しています。</t>
    <rPh sb="0" eb="3">
      <t>シンタイソウ</t>
    </rPh>
    <rPh sb="3" eb="4">
      <t>マツリ</t>
    </rPh>
    <rPh sb="5" eb="7">
      <t>ハッピョウ</t>
    </rPh>
    <rPh sb="7" eb="8">
      <t>カイ</t>
    </rPh>
    <rPh sb="9" eb="10">
      <t>ム</t>
    </rPh>
    <rPh sb="13" eb="14">
      <t>タノ</t>
    </rPh>
    <rPh sb="16" eb="18">
      <t>ゲンキ</t>
    </rPh>
    <rPh sb="19" eb="21">
      <t>レンシュウ</t>
    </rPh>
    <phoneticPr fontId="2"/>
  </si>
  <si>
    <t>ブル―プラムス</t>
  </si>
  <si>
    <t>基本的に年中児から中学生を対象とした体操クラブです。毎週土曜日17：15～19：30、毎週日曜日15：15～18：30、小曾木市民センター体育館で練習してます。</t>
    <rPh sb="0" eb="3">
      <t>キホンテキ</t>
    </rPh>
    <rPh sb="4" eb="6">
      <t>ネンチュウ</t>
    </rPh>
    <rPh sb="6" eb="7">
      <t>ジ</t>
    </rPh>
    <rPh sb="9" eb="12">
      <t>チュウガクセイ</t>
    </rPh>
    <rPh sb="13" eb="15">
      <t>タイショウ</t>
    </rPh>
    <rPh sb="18" eb="20">
      <t>タイソウ</t>
    </rPh>
    <rPh sb="26" eb="28">
      <t>マイシュウ</t>
    </rPh>
    <rPh sb="28" eb="29">
      <t>ド</t>
    </rPh>
    <rPh sb="29" eb="31">
      <t>ヨウビ</t>
    </rPh>
    <rPh sb="43" eb="45">
      <t>マイシュウ</t>
    </rPh>
    <rPh sb="45" eb="48">
      <t>ニチヨウビ</t>
    </rPh>
    <rPh sb="60" eb="63">
      <t>オソキ</t>
    </rPh>
    <rPh sb="63" eb="65">
      <t>シミン</t>
    </rPh>
    <rPh sb="69" eb="72">
      <t>タイイクカン</t>
    </rPh>
    <rPh sb="73" eb="75">
      <t>レンシュウ</t>
    </rPh>
    <phoneticPr fontId="2"/>
  </si>
  <si>
    <t>年額2,000円　同一家庭で１名増える毎に500円</t>
    <rPh sb="0" eb="2">
      <t>ネンガク</t>
    </rPh>
    <rPh sb="7" eb="8">
      <t>エン</t>
    </rPh>
    <rPh sb="9" eb="11">
      <t>ドウイツ</t>
    </rPh>
    <rPh sb="11" eb="13">
      <t>カテイ</t>
    </rPh>
    <rPh sb="15" eb="16">
      <t>メイ</t>
    </rPh>
    <rPh sb="16" eb="17">
      <t>フ</t>
    </rPh>
    <rPh sb="19" eb="20">
      <t>ゴト</t>
    </rPh>
    <rPh sb="24" eb="25">
      <t>エン</t>
    </rPh>
    <phoneticPr fontId="2"/>
  </si>
  <si>
    <t>　サッカーを通じて、子供達の心と身体の健全育成に努める。</t>
    <rPh sb="6" eb="7">
      <t>ツウ</t>
    </rPh>
    <rPh sb="10" eb="13">
      <t>コドモタチ</t>
    </rPh>
    <rPh sb="14" eb="15">
      <t>ココロ</t>
    </rPh>
    <rPh sb="16" eb="18">
      <t>シンタイ</t>
    </rPh>
    <rPh sb="19" eb="21">
      <t>ケンゼン</t>
    </rPh>
    <rPh sb="21" eb="23">
      <t>イクセイ</t>
    </rPh>
    <rPh sb="24" eb="25">
      <t>ツト</t>
    </rPh>
    <phoneticPr fontId="2"/>
  </si>
  <si>
    <t>田村　隆文</t>
    <rPh sb="3" eb="5">
      <t>タカフミ</t>
    </rPh>
    <phoneticPr fontId="2"/>
  </si>
  <si>
    <t>塩野　知昭</t>
    <rPh sb="0" eb="2">
      <t>シオノ</t>
    </rPh>
    <rPh sb="3" eb="4">
      <t>シ</t>
    </rPh>
    <rPh sb="4" eb="5">
      <t>アキラ</t>
    </rPh>
    <phoneticPr fontId="2"/>
  </si>
  <si>
    <t>小学校年代から中学校年代における技術の習得・体力の増強をはかりフットサルを通じて規則の大切さを覚えさせる。</t>
    <rPh sb="0" eb="3">
      <t>ショウガッコウ</t>
    </rPh>
    <rPh sb="3" eb="5">
      <t>ネンダイ</t>
    </rPh>
    <rPh sb="7" eb="9">
      <t>チュウガク</t>
    </rPh>
    <rPh sb="9" eb="10">
      <t>コウ</t>
    </rPh>
    <rPh sb="10" eb="12">
      <t>ネンダイ</t>
    </rPh>
    <rPh sb="16" eb="18">
      <t>ギジュツ</t>
    </rPh>
    <rPh sb="19" eb="21">
      <t>シュウトク</t>
    </rPh>
    <rPh sb="22" eb="24">
      <t>タイリョク</t>
    </rPh>
    <rPh sb="25" eb="27">
      <t>ゾウキョウ</t>
    </rPh>
    <rPh sb="37" eb="38">
      <t>ツウ</t>
    </rPh>
    <rPh sb="40" eb="42">
      <t>キソク</t>
    </rPh>
    <rPh sb="43" eb="45">
      <t>タイセツ</t>
    </rPh>
    <rPh sb="47" eb="48">
      <t>オボ</t>
    </rPh>
    <phoneticPr fontId="2"/>
  </si>
  <si>
    <t>霞ＦＣジュニアのスローガンは「技と心を磨く」です。あまり勝負にこだわらず、中学・高校と進んで立派に通用する技術マナーを身につける指導をしております。</t>
    <rPh sb="0" eb="1">
      <t>カスミ</t>
    </rPh>
    <rPh sb="15" eb="16">
      <t>ワザ</t>
    </rPh>
    <rPh sb="17" eb="18">
      <t>ココロ</t>
    </rPh>
    <rPh sb="19" eb="20">
      <t>ミガ</t>
    </rPh>
    <rPh sb="28" eb="30">
      <t>ショウブ</t>
    </rPh>
    <rPh sb="37" eb="39">
      <t>チュウガク</t>
    </rPh>
    <rPh sb="40" eb="42">
      <t>コウコウ</t>
    </rPh>
    <rPh sb="43" eb="44">
      <t>スス</t>
    </rPh>
    <rPh sb="46" eb="48">
      <t>リッパ</t>
    </rPh>
    <rPh sb="49" eb="51">
      <t>ツウヨウ</t>
    </rPh>
    <rPh sb="53" eb="55">
      <t>ギジュツ</t>
    </rPh>
    <rPh sb="59" eb="60">
      <t>ミ</t>
    </rPh>
    <rPh sb="64" eb="66">
      <t>シドウ</t>
    </rPh>
    <phoneticPr fontId="2"/>
  </si>
  <si>
    <t>土・日曜日、9:00～17:00</t>
    <rPh sb="0" eb="1">
      <t>ド</t>
    </rPh>
    <rPh sb="2" eb="5">
      <t>ニチヨウビ</t>
    </rPh>
    <phoneticPr fontId="2"/>
  </si>
  <si>
    <t>吉田　麻美</t>
    <rPh sb="0" eb="2">
      <t>ヨシダ</t>
    </rPh>
    <rPh sb="3" eb="5">
      <t>アサミ</t>
    </rPh>
    <phoneticPr fontId="2"/>
  </si>
  <si>
    <t>世界最大級会派国際松濤館空手道連盟。明るく楽しく一生懸命！空手道を学んでいます。</t>
    <rPh sb="0" eb="2">
      <t>セカイ</t>
    </rPh>
    <rPh sb="2" eb="4">
      <t>サイダイ</t>
    </rPh>
    <rPh sb="4" eb="5">
      <t>キュウ</t>
    </rPh>
    <rPh sb="5" eb="7">
      <t>カイハ</t>
    </rPh>
    <rPh sb="7" eb="9">
      <t>コクサイ</t>
    </rPh>
    <rPh sb="9" eb="12">
      <t>ショウトウカン</t>
    </rPh>
    <rPh sb="12" eb="17">
      <t>カラテドウレンメイ</t>
    </rPh>
    <rPh sb="18" eb="19">
      <t>アカ</t>
    </rPh>
    <rPh sb="21" eb="22">
      <t>タノ</t>
    </rPh>
    <rPh sb="24" eb="28">
      <t>イッショウケンメイ</t>
    </rPh>
    <rPh sb="29" eb="32">
      <t>カラテドウ</t>
    </rPh>
    <rPh sb="33" eb="34">
      <t>マナ</t>
    </rPh>
    <phoneticPr fontId="2"/>
  </si>
  <si>
    <t>藤橋ＪＶＣ　男子部</t>
    <rPh sb="0" eb="2">
      <t>フジハシ</t>
    </rPh>
    <rPh sb="6" eb="8">
      <t>ダンシ</t>
    </rPh>
    <rPh sb="8" eb="9">
      <t>ブ</t>
    </rPh>
    <phoneticPr fontId="2"/>
  </si>
  <si>
    <t>橋本　妙子</t>
    <rPh sb="0" eb="2">
      <t>ハシモト</t>
    </rPh>
    <rPh sb="3" eb="5">
      <t>タエコ</t>
    </rPh>
    <phoneticPr fontId="2"/>
  </si>
  <si>
    <t>小学生を対象に、野球技術の向上を目指す。また、軟式野球を通し小学生の健全育成を行う。</t>
    <rPh sb="0" eb="3">
      <t>ショウガクセイ</t>
    </rPh>
    <rPh sb="4" eb="6">
      <t>タイショウ</t>
    </rPh>
    <rPh sb="8" eb="10">
      <t>ヤキュウ</t>
    </rPh>
    <rPh sb="10" eb="12">
      <t>ギジュツ</t>
    </rPh>
    <rPh sb="13" eb="15">
      <t>コウジョウ</t>
    </rPh>
    <rPh sb="16" eb="18">
      <t>メザ</t>
    </rPh>
    <rPh sb="23" eb="25">
      <t>ナンシキ</t>
    </rPh>
    <rPh sb="25" eb="27">
      <t>ヤキュウ</t>
    </rPh>
    <rPh sb="28" eb="29">
      <t>トオ</t>
    </rPh>
    <rPh sb="30" eb="33">
      <t>ショウガクセイ</t>
    </rPh>
    <rPh sb="34" eb="36">
      <t>ケンゼン</t>
    </rPh>
    <rPh sb="36" eb="38">
      <t>イクセイ</t>
    </rPh>
    <rPh sb="39" eb="40">
      <t>オコナ</t>
    </rPh>
    <phoneticPr fontId="2"/>
  </si>
  <si>
    <t>少林寺拳法を通じて、心と身体の健全育成を図る。</t>
    <rPh sb="0" eb="3">
      <t>ショウリンジ</t>
    </rPh>
    <rPh sb="3" eb="5">
      <t>ケンポウ</t>
    </rPh>
    <rPh sb="6" eb="7">
      <t>ツウ</t>
    </rPh>
    <rPh sb="10" eb="11">
      <t>ココロ</t>
    </rPh>
    <rPh sb="12" eb="14">
      <t>シンタイ</t>
    </rPh>
    <rPh sb="15" eb="17">
      <t>ケンゼン</t>
    </rPh>
    <rPh sb="17" eb="19">
      <t>イクセイ</t>
    </rPh>
    <rPh sb="20" eb="21">
      <t>ハカ</t>
    </rPh>
    <phoneticPr fontId="2"/>
  </si>
  <si>
    <t>月額2,500円</t>
    <rPh sb="0" eb="2">
      <t>ゲツガク</t>
    </rPh>
    <rPh sb="2" eb="3">
      <t>ヒトリ</t>
    </rPh>
    <rPh sb="3" eb="8">
      <t>５００エン</t>
    </rPh>
    <phoneticPr fontId="2"/>
  </si>
  <si>
    <t>火曜日　17：30～19：30、土曜日　9：00～17：00</t>
    <rPh sb="0" eb="3">
      <t>カヨウビ</t>
    </rPh>
    <rPh sb="16" eb="17">
      <t>ド</t>
    </rPh>
    <phoneticPr fontId="2"/>
  </si>
  <si>
    <t>西尾　賢人</t>
    <rPh sb="0" eb="2">
      <t>ニシオ</t>
    </rPh>
    <rPh sb="3" eb="5">
      <t>ケント</t>
    </rPh>
    <phoneticPr fontId="2"/>
  </si>
  <si>
    <t>090-9954-7778</t>
  </si>
  <si>
    <t>青梅市立第一小学校　校庭</t>
    <rPh sb="4" eb="6">
      <t>ダイイチ</t>
    </rPh>
    <rPh sb="6" eb="9">
      <t>ショウガッコウ</t>
    </rPh>
    <rPh sb="10" eb="12">
      <t>コウテイ</t>
    </rPh>
    <phoneticPr fontId="2"/>
  </si>
  <si>
    <t>月3回　金曜日</t>
    <rPh sb="0" eb="1">
      <t>ツキ</t>
    </rPh>
    <rPh sb="2" eb="3">
      <t>カイ</t>
    </rPh>
    <rPh sb="4" eb="7">
      <t>キンヨウビ</t>
    </rPh>
    <phoneticPr fontId="2"/>
  </si>
  <si>
    <t>７月東京都大会、８月全日本少年錬成大会、１０月青梅大会などが主な大会です。</t>
    <rPh sb="1" eb="2">
      <t>ガツ</t>
    </rPh>
    <rPh sb="2" eb="5">
      <t>トウキョウト</t>
    </rPh>
    <rPh sb="5" eb="7">
      <t>タイカイ</t>
    </rPh>
    <rPh sb="9" eb="10">
      <t>ガツ</t>
    </rPh>
    <rPh sb="10" eb="13">
      <t>ゼンニホン</t>
    </rPh>
    <rPh sb="13" eb="15">
      <t>ショウネン</t>
    </rPh>
    <rPh sb="15" eb="17">
      <t>レンセイ</t>
    </rPh>
    <rPh sb="17" eb="19">
      <t>タイカイ</t>
    </rPh>
    <rPh sb="22" eb="23">
      <t>ガツ</t>
    </rPh>
    <rPh sb="23" eb="25">
      <t>オウメ</t>
    </rPh>
    <rPh sb="25" eb="27">
      <t>タイカイ</t>
    </rPh>
    <rPh sb="30" eb="31">
      <t>オモ</t>
    </rPh>
    <rPh sb="32" eb="34">
      <t>タイカイ</t>
    </rPh>
    <phoneticPr fontId="2"/>
  </si>
  <si>
    <t>東京都小学生バドミントン連盟に加入し、各種の大会に参加する。また、他のクラブチームと友好競技を行うこともある。</t>
    <rPh sb="0" eb="3">
      <t>トウキョウト</t>
    </rPh>
    <rPh sb="3" eb="6">
      <t>ショウガクセイ</t>
    </rPh>
    <rPh sb="12" eb="14">
      <t>レンメイ</t>
    </rPh>
    <rPh sb="15" eb="17">
      <t>カニュウ</t>
    </rPh>
    <rPh sb="22" eb="24">
      <t>タイカイ</t>
    </rPh>
    <phoneticPr fontId="2"/>
  </si>
  <si>
    <t>新町市民センター体育館、青梅市立新町小学校体育館</t>
    <rPh sb="0" eb="2">
      <t>シンマチ</t>
    </rPh>
    <rPh sb="2" eb="4">
      <t>シミン</t>
    </rPh>
    <rPh sb="8" eb="11">
      <t>タイイクカン</t>
    </rPh>
    <rPh sb="12" eb="16">
      <t>オウメシリツ</t>
    </rPh>
    <rPh sb="16" eb="18">
      <t>シンマチ</t>
    </rPh>
    <rPh sb="18" eb="21">
      <t>ショウガッコウ</t>
    </rPh>
    <rPh sb="21" eb="24">
      <t>タイイクカン</t>
    </rPh>
    <phoneticPr fontId="2"/>
  </si>
  <si>
    <t>硬式野球</t>
    <rPh sb="0" eb="2">
      <t>コウシキ</t>
    </rPh>
    <rPh sb="2" eb="4">
      <t>ヤキュウ</t>
    </rPh>
    <phoneticPr fontId="2"/>
  </si>
  <si>
    <t>国際リトルリーグの精神に則り、野球等のスポーツを通じて立派な心身を養い、思いやりのある少年少女に育成すること。</t>
    <rPh sb="0" eb="2">
      <t>コクサイ</t>
    </rPh>
    <rPh sb="9" eb="11">
      <t>セイシン</t>
    </rPh>
    <rPh sb="12" eb="13">
      <t>ノット</t>
    </rPh>
    <rPh sb="15" eb="18">
      <t>ヤキュウトウ</t>
    </rPh>
    <rPh sb="24" eb="25">
      <t>ツウ</t>
    </rPh>
    <rPh sb="27" eb="29">
      <t>リッパ</t>
    </rPh>
    <rPh sb="30" eb="32">
      <t>シンシン</t>
    </rPh>
    <rPh sb="33" eb="34">
      <t>ヤシナ</t>
    </rPh>
    <rPh sb="36" eb="37">
      <t>オモ</t>
    </rPh>
    <rPh sb="43" eb="45">
      <t>ショウネン</t>
    </rPh>
    <rPh sb="45" eb="47">
      <t>ショウジョ</t>
    </rPh>
    <rPh sb="48" eb="50">
      <t>イクセイ</t>
    </rPh>
    <phoneticPr fontId="2"/>
  </si>
  <si>
    <t>遠藤　　巖</t>
    <rPh sb="0" eb="2">
      <t>エンドウ</t>
    </rPh>
    <rPh sb="4" eb="5">
      <t>イワオ</t>
    </rPh>
    <phoneticPr fontId="2"/>
  </si>
  <si>
    <t>サッカー、フットサルを通じて健全な心身を養うとともに、「調和の精神」「チャレンジの精神」を養う。</t>
    <rPh sb="11" eb="12">
      <t>ツウ</t>
    </rPh>
    <rPh sb="14" eb="16">
      <t>ケンゼン</t>
    </rPh>
    <rPh sb="17" eb="19">
      <t>シンシン</t>
    </rPh>
    <rPh sb="20" eb="21">
      <t>ヤシナ</t>
    </rPh>
    <rPh sb="28" eb="30">
      <t>チョウワ</t>
    </rPh>
    <rPh sb="31" eb="33">
      <t>セイシン</t>
    </rPh>
    <rPh sb="41" eb="43">
      <t>セイシン</t>
    </rPh>
    <rPh sb="45" eb="46">
      <t>ヤシナ</t>
    </rPh>
    <phoneticPr fontId="2"/>
  </si>
  <si>
    <t>青梅新町フットボールクラブ</t>
  </si>
  <si>
    <t>ミニバスケットボールを通じて団体生活を学ぶ</t>
    <rPh sb="11" eb="12">
      <t>ツウ</t>
    </rPh>
    <rPh sb="14" eb="16">
      <t>ダンタイ</t>
    </rPh>
    <rPh sb="16" eb="18">
      <t>セイカツ</t>
    </rPh>
    <rPh sb="19" eb="20">
      <t>マナ</t>
    </rPh>
    <phoneticPr fontId="2"/>
  </si>
  <si>
    <t>青梅市在住の小学生を対象としたバスケットボールクラブです。みんなで体を動かしましょう。</t>
    <rPh sb="0" eb="2">
      <t>オウメ</t>
    </rPh>
    <rPh sb="2" eb="3">
      <t>シ</t>
    </rPh>
    <rPh sb="3" eb="4">
      <t>ザイ</t>
    </rPh>
    <rPh sb="4" eb="5">
      <t>ジュウ</t>
    </rPh>
    <rPh sb="6" eb="9">
      <t>ショウガクセイ</t>
    </rPh>
    <rPh sb="10" eb="12">
      <t>タイショウ</t>
    </rPh>
    <rPh sb="33" eb="34">
      <t>カラダ</t>
    </rPh>
    <rPh sb="35" eb="36">
      <t>ウゴ</t>
    </rPh>
    <phoneticPr fontId="2"/>
  </si>
  <si>
    <t>新町地区を中心とした軟式少年野球のチームです。野球を通じて『明るく、楽しく、元気よく、礼儀正しく』を目指し、活動しています。</t>
    <rPh sb="0" eb="2">
      <t>シンマチ</t>
    </rPh>
    <rPh sb="2" eb="4">
      <t>チク</t>
    </rPh>
    <rPh sb="5" eb="7">
      <t>チュウシン</t>
    </rPh>
    <rPh sb="10" eb="12">
      <t>ナンシキ</t>
    </rPh>
    <rPh sb="12" eb="16">
      <t>ショウネンヤキュウ</t>
    </rPh>
    <rPh sb="23" eb="25">
      <t>ヤキュウ</t>
    </rPh>
    <rPh sb="26" eb="27">
      <t>ツウ</t>
    </rPh>
    <rPh sb="30" eb="31">
      <t>アカ</t>
    </rPh>
    <rPh sb="34" eb="35">
      <t>タノ</t>
    </rPh>
    <rPh sb="38" eb="40">
      <t>ゲンキ</t>
    </rPh>
    <rPh sb="43" eb="45">
      <t>レイギ</t>
    </rPh>
    <rPh sb="45" eb="46">
      <t>タダ</t>
    </rPh>
    <rPh sb="50" eb="52">
      <t>メザ</t>
    </rPh>
    <rPh sb="54" eb="56">
      <t>カツドウ</t>
    </rPh>
    <phoneticPr fontId="2"/>
  </si>
  <si>
    <t>基本練習を中心に個々の技術を高め少人数での試合を主に、意思の疎通・戦術等々の指導をしていく。練習の成果が発揮できる場につなげていきたい。</t>
    <rPh sb="0" eb="2">
      <t>キホン</t>
    </rPh>
    <rPh sb="2" eb="4">
      <t>レンシュウ</t>
    </rPh>
    <rPh sb="5" eb="7">
      <t>チュウシン</t>
    </rPh>
    <rPh sb="8" eb="10">
      <t>ココ</t>
    </rPh>
    <rPh sb="11" eb="13">
      <t>ギジュツ</t>
    </rPh>
    <rPh sb="14" eb="15">
      <t>タカ</t>
    </rPh>
    <rPh sb="16" eb="19">
      <t>ショウニンズウ</t>
    </rPh>
    <rPh sb="21" eb="23">
      <t>シアイ</t>
    </rPh>
    <rPh sb="24" eb="25">
      <t>オモ</t>
    </rPh>
    <rPh sb="27" eb="29">
      <t>イシ</t>
    </rPh>
    <rPh sb="30" eb="32">
      <t>ソツウ</t>
    </rPh>
    <rPh sb="33" eb="36">
      <t>センジュツトウ</t>
    </rPh>
    <rPh sb="38" eb="40">
      <t>シドウ</t>
    </rPh>
    <rPh sb="46" eb="48">
      <t>レンシュウ</t>
    </rPh>
    <rPh sb="49" eb="51">
      <t>セイカ</t>
    </rPh>
    <rPh sb="52" eb="54">
      <t>ハッキ</t>
    </rPh>
    <rPh sb="57" eb="58">
      <t>バ</t>
    </rPh>
    <phoneticPr fontId="2"/>
  </si>
  <si>
    <t>青梅市立第二小学校・第二中学校・他市内公共施設</t>
    <rPh sb="4" eb="5">
      <t>ダイ</t>
    </rPh>
    <rPh sb="5" eb="6">
      <t>ニ</t>
    </rPh>
    <rPh sb="6" eb="9">
      <t>ショウガッコウ</t>
    </rPh>
    <rPh sb="10" eb="12">
      <t>ダイニ</t>
    </rPh>
    <rPh sb="12" eb="15">
      <t>チュウガッコウ</t>
    </rPh>
    <rPh sb="16" eb="17">
      <t>ホカ</t>
    </rPh>
    <rPh sb="17" eb="19">
      <t>シナイ</t>
    </rPh>
    <rPh sb="19" eb="21">
      <t>コウキョウ</t>
    </rPh>
    <rPh sb="21" eb="23">
      <t>シセツ</t>
    </rPh>
    <phoneticPr fontId="2"/>
  </si>
  <si>
    <t>空手道を通して青少年の健全なる育成を図る。</t>
    <rPh sb="0" eb="2">
      <t>カラテ</t>
    </rPh>
    <rPh sb="2" eb="3">
      <t>ドウ</t>
    </rPh>
    <rPh sb="4" eb="5">
      <t>ツウ</t>
    </rPh>
    <rPh sb="11" eb="13">
      <t>ケンゼン</t>
    </rPh>
    <rPh sb="15" eb="17">
      <t>イクセイ</t>
    </rPh>
    <rPh sb="18" eb="19">
      <t>ハカ</t>
    </rPh>
    <phoneticPr fontId="2"/>
  </si>
  <si>
    <t>年額5,000円（特別会員2,000円）</t>
    <rPh sb="0" eb="2">
      <t>ネンガク</t>
    </rPh>
    <rPh sb="7" eb="8">
      <t>エン</t>
    </rPh>
    <rPh sb="9" eb="11">
      <t>トクベツ</t>
    </rPh>
    <rPh sb="11" eb="13">
      <t>カイイン</t>
    </rPh>
    <rPh sb="18" eb="19">
      <t>エン</t>
    </rPh>
    <phoneticPr fontId="2"/>
  </si>
  <si>
    <t>小机　哲</t>
    <rPh sb="0" eb="2">
      <t>コヅクエ</t>
    </rPh>
    <rPh sb="3" eb="4">
      <t>サトシ</t>
    </rPh>
    <phoneticPr fontId="2"/>
  </si>
  <si>
    <t>青梅市立吹上中学校体育館</t>
    <rPh sb="0" eb="3">
      <t>オウメシ</t>
    </rPh>
    <rPh sb="3" eb="4">
      <t>リツ</t>
    </rPh>
    <rPh sb="4" eb="6">
      <t>フキアゲ</t>
    </rPh>
    <rPh sb="6" eb="9">
      <t>チュウガッコウ</t>
    </rPh>
    <rPh sb="9" eb="12">
      <t>タイイクカン</t>
    </rPh>
    <phoneticPr fontId="2"/>
  </si>
  <si>
    <t>器械体操指導を通して、健全な精神・身体の発達を助成し、スポーツの振興を図ることを目的とする。</t>
    <rPh sb="0" eb="2">
      <t>キカイ</t>
    </rPh>
    <rPh sb="2" eb="4">
      <t>タイソウ</t>
    </rPh>
    <rPh sb="4" eb="6">
      <t>シドウ</t>
    </rPh>
    <rPh sb="7" eb="8">
      <t>ツウ</t>
    </rPh>
    <rPh sb="11" eb="13">
      <t>ケンゼン</t>
    </rPh>
    <rPh sb="14" eb="16">
      <t>セイシン</t>
    </rPh>
    <rPh sb="17" eb="19">
      <t>シンタイ</t>
    </rPh>
    <rPh sb="20" eb="22">
      <t>ハッタツ</t>
    </rPh>
    <rPh sb="23" eb="25">
      <t>ジョセイ</t>
    </rPh>
    <rPh sb="32" eb="34">
      <t>シンコウ</t>
    </rPh>
    <rPh sb="35" eb="36">
      <t>ハカ</t>
    </rPh>
    <rPh sb="40" eb="42">
      <t>モクテキ</t>
    </rPh>
    <phoneticPr fontId="2"/>
  </si>
  <si>
    <t>月額4,000円</t>
    <rPh sb="0" eb="1">
      <t>ツキ</t>
    </rPh>
    <rPh sb="1" eb="2">
      <t>ガク</t>
    </rPh>
    <rPh sb="7" eb="8">
      <t>エン</t>
    </rPh>
    <phoneticPr fontId="2"/>
  </si>
  <si>
    <t>本クラブは、少年少女の健全育成のため、少年・少女サッカーの指導、運営及び普及活動を行い地域に貢献する。</t>
    <rPh sb="0" eb="1">
      <t>ホン</t>
    </rPh>
    <rPh sb="6" eb="8">
      <t>ショウネン</t>
    </rPh>
    <rPh sb="8" eb="10">
      <t>ショウジョ</t>
    </rPh>
    <rPh sb="11" eb="13">
      <t>ケンゼン</t>
    </rPh>
    <rPh sb="13" eb="15">
      <t>イクセイ</t>
    </rPh>
    <rPh sb="19" eb="21">
      <t>ショウネン</t>
    </rPh>
    <rPh sb="22" eb="24">
      <t>ショウジョ</t>
    </rPh>
    <rPh sb="29" eb="31">
      <t>シドウ</t>
    </rPh>
    <rPh sb="32" eb="34">
      <t>ウンエイ</t>
    </rPh>
    <rPh sb="34" eb="35">
      <t>オヨ</t>
    </rPh>
    <rPh sb="36" eb="38">
      <t>フキュウ</t>
    </rPh>
    <rPh sb="38" eb="40">
      <t>カツドウ</t>
    </rPh>
    <rPh sb="41" eb="42">
      <t>オコナ</t>
    </rPh>
    <rPh sb="43" eb="45">
      <t>チイキ</t>
    </rPh>
    <rPh sb="46" eb="48">
      <t>コウケン</t>
    </rPh>
    <phoneticPr fontId="2"/>
  </si>
  <si>
    <t>剣道の稽古を通して、体力、気力を錬成し、合わせて礼節を培うことを目標としています。</t>
    <rPh sb="0" eb="2">
      <t>ケンドウ</t>
    </rPh>
    <rPh sb="3" eb="5">
      <t>ケイコ</t>
    </rPh>
    <rPh sb="6" eb="7">
      <t>ツウ</t>
    </rPh>
    <rPh sb="10" eb="12">
      <t>タイリョク</t>
    </rPh>
    <rPh sb="13" eb="15">
      <t>キリョク</t>
    </rPh>
    <rPh sb="16" eb="18">
      <t>レンセイ</t>
    </rPh>
    <rPh sb="20" eb="21">
      <t>ア</t>
    </rPh>
    <rPh sb="24" eb="26">
      <t>レイセツ</t>
    </rPh>
    <rPh sb="27" eb="28">
      <t>ツチカ</t>
    </rPh>
    <rPh sb="32" eb="34">
      <t>モクヒョウ</t>
    </rPh>
    <phoneticPr fontId="2"/>
  </si>
  <si>
    <t>天ヶ瀬体育館・永山公園体育館</t>
    <rPh sb="7" eb="9">
      <t>ナガヤマ</t>
    </rPh>
    <rPh sb="9" eb="11">
      <t>コウエン</t>
    </rPh>
    <rPh sb="11" eb="14">
      <t>タイイクカン</t>
    </rPh>
    <phoneticPr fontId="2"/>
  </si>
  <si>
    <t>090-7413-6141</t>
  </si>
  <si>
    <t>毎週土・日曜日、祝日の終日</t>
    <rPh sb="0" eb="2">
      <t>マイシュウ</t>
    </rPh>
    <rPh sb="2" eb="3">
      <t>ド</t>
    </rPh>
    <rPh sb="4" eb="7">
      <t>ニチヨウビ</t>
    </rPh>
    <rPh sb="8" eb="10">
      <t>シュクジツ</t>
    </rPh>
    <rPh sb="11" eb="13">
      <t>シュウジツ</t>
    </rPh>
    <phoneticPr fontId="2"/>
  </si>
  <si>
    <t>月額4,400円</t>
    <rPh sb="0" eb="1">
      <t>ツキ</t>
    </rPh>
    <rPh sb="1" eb="2">
      <t>ガク</t>
    </rPh>
    <rPh sb="7" eb="8">
      <t>エン</t>
    </rPh>
    <phoneticPr fontId="2"/>
  </si>
  <si>
    <t>毎週　土・日曜・祭日　の日中</t>
    <rPh sb="0" eb="2">
      <t>マイシュウ</t>
    </rPh>
    <rPh sb="3" eb="4">
      <t>ツチ</t>
    </rPh>
    <rPh sb="5" eb="7">
      <t>ニチヨウ</t>
    </rPh>
    <rPh sb="8" eb="10">
      <t>サイジツ</t>
    </rPh>
    <rPh sb="12" eb="14">
      <t>ニッチュウ</t>
    </rPh>
    <phoneticPr fontId="2"/>
  </si>
  <si>
    <t>毎週土曜日・祝日　9：00～17：00</t>
    <rPh sb="6" eb="8">
      <t>シュクジツ</t>
    </rPh>
    <phoneticPr fontId="2"/>
  </si>
  <si>
    <t>消防少年団</t>
    <rPh sb="0" eb="2">
      <t>ショウボウ</t>
    </rPh>
    <rPh sb="2" eb="5">
      <t>ショウネンダン</t>
    </rPh>
    <phoneticPr fontId="2"/>
  </si>
  <si>
    <t>青梅市立第四小学校体育館</t>
    <rPh sb="0" eb="2">
      <t>オウメ</t>
    </rPh>
    <rPh sb="2" eb="4">
      <t>シリツ</t>
    </rPh>
    <rPh sb="4" eb="5">
      <t>ダイ</t>
    </rPh>
    <rPh sb="5" eb="6">
      <t>４</t>
    </rPh>
    <rPh sb="6" eb="9">
      <t>ショウガッコウ</t>
    </rPh>
    <rPh sb="9" eb="12">
      <t>タイイクカン</t>
    </rPh>
    <phoneticPr fontId="2"/>
  </si>
  <si>
    <t>月額8,000円</t>
    <rPh sb="0" eb="2">
      <t>ゲツガク</t>
    </rPh>
    <rPh sb="7" eb="8">
      <t>エン</t>
    </rPh>
    <phoneticPr fontId="2"/>
  </si>
  <si>
    <t>土・日曜日・祝日　9：00～17：00</t>
    <rPh sb="0" eb="1">
      <t>ド</t>
    </rPh>
    <rPh sb="2" eb="3">
      <t>ニチ</t>
    </rPh>
    <rPh sb="3" eb="5">
      <t>ヨウビ</t>
    </rPh>
    <rPh sb="6" eb="8">
      <t>シュクジツ</t>
    </rPh>
    <phoneticPr fontId="2"/>
  </si>
  <si>
    <t>齋藤　悠介</t>
    <rPh sb="0" eb="2">
      <t>サイトウ</t>
    </rPh>
    <rPh sb="3" eb="4">
      <t>ユウ</t>
    </rPh>
    <rPh sb="4" eb="5">
      <t>スケ</t>
    </rPh>
    <phoneticPr fontId="2"/>
  </si>
  <si>
    <t>加盟団体の主体性を尊重し、相互の連絡と強調並びに各子供会の健全な育成を図る</t>
    <rPh sb="0" eb="2">
      <t>カメイ</t>
    </rPh>
    <rPh sb="2" eb="4">
      <t>ダンタイ</t>
    </rPh>
    <rPh sb="5" eb="8">
      <t>シュタイセイ</t>
    </rPh>
    <rPh sb="9" eb="11">
      <t>ソンチョウ</t>
    </rPh>
    <rPh sb="13" eb="15">
      <t>ソウゴ</t>
    </rPh>
    <rPh sb="16" eb="18">
      <t>レンラク</t>
    </rPh>
    <rPh sb="19" eb="21">
      <t>キョウチョウ</t>
    </rPh>
    <rPh sb="21" eb="22">
      <t>ナラ</t>
    </rPh>
    <rPh sb="24" eb="25">
      <t>カク</t>
    </rPh>
    <rPh sb="25" eb="28">
      <t>コドモカイ</t>
    </rPh>
    <rPh sb="29" eb="31">
      <t>ケンゼン</t>
    </rPh>
    <rPh sb="32" eb="34">
      <t>イクセイ</t>
    </rPh>
    <rPh sb="35" eb="36">
      <t>ハカ</t>
    </rPh>
    <phoneticPr fontId="2"/>
  </si>
  <si>
    <t>市内在住の幼児及び小学生を対象としたサッカークラブです。主に毎週土曜、日曜日の午後に第五小学校のグランドで練習しています。</t>
    <rPh sb="5" eb="7">
      <t>ヨウジ</t>
    </rPh>
    <rPh sb="7" eb="8">
      <t>オヨ</t>
    </rPh>
    <rPh sb="9" eb="12">
      <t>ショウガクセイ</t>
    </rPh>
    <rPh sb="13" eb="15">
      <t>タイショウ</t>
    </rPh>
    <rPh sb="28" eb="29">
      <t>オモ</t>
    </rPh>
    <rPh sb="30" eb="32">
      <t>マイシュウ</t>
    </rPh>
    <rPh sb="32" eb="34">
      <t>ドヨウ</t>
    </rPh>
    <rPh sb="35" eb="38">
      <t>ニチヨウビ</t>
    </rPh>
    <rPh sb="39" eb="41">
      <t>ゴゴ</t>
    </rPh>
    <rPh sb="42" eb="44">
      <t>ダイゴ</t>
    </rPh>
    <rPh sb="44" eb="47">
      <t>ショウガッコウ</t>
    </rPh>
    <rPh sb="53" eb="55">
      <t>レンシュウ</t>
    </rPh>
    <phoneticPr fontId="2"/>
  </si>
  <si>
    <t>毎週土曜、第1・3・5日曜日　13：00～17：00</t>
    <rPh sb="0" eb="2">
      <t>マイシュウ</t>
    </rPh>
    <rPh sb="2" eb="4">
      <t>ドヨウ</t>
    </rPh>
    <rPh sb="5" eb="6">
      <t>ダイ</t>
    </rPh>
    <rPh sb="11" eb="14">
      <t>ニチヨウビ</t>
    </rPh>
    <phoneticPr fontId="2"/>
  </si>
  <si>
    <t>090-6346-8344</t>
  </si>
  <si>
    <t>ウエストジュニア　フットボールクラブ</t>
  </si>
  <si>
    <t>サッカーを通じて青少年の健全な成長を図ることを目的とする。</t>
    <rPh sb="5" eb="6">
      <t>ツウ</t>
    </rPh>
    <rPh sb="8" eb="11">
      <t>セイショウネン</t>
    </rPh>
    <rPh sb="12" eb="14">
      <t>ケンゼン</t>
    </rPh>
    <rPh sb="15" eb="17">
      <t>セイチョウ</t>
    </rPh>
    <rPh sb="18" eb="19">
      <t>ハカ</t>
    </rPh>
    <rPh sb="23" eb="25">
      <t>モクテキ</t>
    </rPh>
    <phoneticPr fontId="2"/>
  </si>
  <si>
    <t>青梅市立第二小学校　他</t>
    <rPh sb="0" eb="3">
      <t>オウメシ</t>
    </rPh>
    <rPh sb="3" eb="4">
      <t>リツ</t>
    </rPh>
    <rPh sb="4" eb="5">
      <t>ダイ</t>
    </rPh>
    <rPh sb="7" eb="9">
      <t>ガッコウ</t>
    </rPh>
    <rPh sb="10" eb="11">
      <t>ホカ</t>
    </rPh>
    <phoneticPr fontId="2"/>
  </si>
  <si>
    <t>オペラ</t>
  </si>
  <si>
    <t>本会は空手道を通して青少年健全育成と体力向上及び空手道の普及発展並びに会員相互の親睦に寄与することを目的とする。</t>
    <rPh sb="0" eb="2">
      <t>ホンカイ</t>
    </rPh>
    <rPh sb="3" eb="5">
      <t>カラテ</t>
    </rPh>
    <rPh sb="5" eb="6">
      <t>ドウ</t>
    </rPh>
    <rPh sb="7" eb="8">
      <t>トオ</t>
    </rPh>
    <rPh sb="10" eb="13">
      <t>セイショウネン</t>
    </rPh>
    <rPh sb="13" eb="15">
      <t>ケンゼン</t>
    </rPh>
    <rPh sb="15" eb="17">
      <t>イクセイ</t>
    </rPh>
    <rPh sb="18" eb="20">
      <t>タイリョク</t>
    </rPh>
    <rPh sb="20" eb="22">
      <t>コウジョウ</t>
    </rPh>
    <rPh sb="22" eb="23">
      <t>オヨ</t>
    </rPh>
    <rPh sb="24" eb="26">
      <t>カラテ</t>
    </rPh>
    <rPh sb="26" eb="27">
      <t>ドウ</t>
    </rPh>
    <rPh sb="28" eb="30">
      <t>フキュウ</t>
    </rPh>
    <rPh sb="30" eb="32">
      <t>ハッテン</t>
    </rPh>
    <rPh sb="32" eb="33">
      <t>ナラ</t>
    </rPh>
    <rPh sb="35" eb="37">
      <t>カイイン</t>
    </rPh>
    <rPh sb="37" eb="39">
      <t>ソウゴ</t>
    </rPh>
    <rPh sb="40" eb="42">
      <t>シンボク</t>
    </rPh>
    <rPh sb="43" eb="45">
      <t>キヨ</t>
    </rPh>
    <rPh sb="50" eb="52">
      <t>モクテキ</t>
    </rPh>
    <phoneticPr fontId="2"/>
  </si>
  <si>
    <t>小学校年代から中学校年代における技術の習得・体力の増強をはかり、サッカーを通じて規則の大切さを覚えさせる。</t>
    <rPh sb="0" eb="2">
      <t>ショウガク</t>
    </rPh>
    <rPh sb="2" eb="3">
      <t>コウ</t>
    </rPh>
    <rPh sb="3" eb="5">
      <t>ネンダイ</t>
    </rPh>
    <rPh sb="7" eb="9">
      <t>チュウガク</t>
    </rPh>
    <rPh sb="9" eb="10">
      <t>コウ</t>
    </rPh>
    <rPh sb="10" eb="12">
      <t>ネンダイ</t>
    </rPh>
    <rPh sb="16" eb="18">
      <t>ギジュツ</t>
    </rPh>
    <rPh sb="19" eb="21">
      <t>シュウトク</t>
    </rPh>
    <rPh sb="22" eb="24">
      <t>タイリョク</t>
    </rPh>
    <rPh sb="25" eb="27">
      <t>ゾウキョウ</t>
    </rPh>
    <rPh sb="37" eb="38">
      <t>トオ</t>
    </rPh>
    <rPh sb="40" eb="42">
      <t>キソク</t>
    </rPh>
    <rPh sb="43" eb="45">
      <t>タイセツ</t>
    </rPh>
    <rPh sb="47" eb="48">
      <t>オボ</t>
    </rPh>
    <phoneticPr fontId="2"/>
  </si>
  <si>
    <t>ミニバスケットボールを通じて健全な心身を養う</t>
    <rPh sb="11" eb="12">
      <t>ツウ</t>
    </rPh>
    <rPh sb="14" eb="16">
      <t>ケンゼン</t>
    </rPh>
    <rPh sb="17" eb="19">
      <t>シンシン</t>
    </rPh>
    <rPh sb="20" eb="21">
      <t>ヤシナ</t>
    </rPh>
    <phoneticPr fontId="2"/>
  </si>
  <si>
    <t>大門柔道教室</t>
    <rPh sb="0" eb="2">
      <t>ダイモン</t>
    </rPh>
    <rPh sb="2" eb="4">
      <t>ジュウドウ</t>
    </rPh>
    <rPh sb="4" eb="6">
      <t>キョウシツ</t>
    </rPh>
    <phoneticPr fontId="2"/>
  </si>
  <si>
    <t>空手道を通じて健全な心身を養う。</t>
    <rPh sb="0" eb="2">
      <t>カラテ</t>
    </rPh>
    <rPh sb="2" eb="3">
      <t>ドウ</t>
    </rPh>
    <rPh sb="4" eb="5">
      <t>ツウ</t>
    </rPh>
    <rPh sb="7" eb="9">
      <t>ケンゼン</t>
    </rPh>
    <rPh sb="10" eb="12">
      <t>シンシン</t>
    </rPh>
    <rPh sb="13" eb="14">
      <t>ヤシナ</t>
    </rPh>
    <phoneticPr fontId="2"/>
  </si>
  <si>
    <t>毎週水曜日 15：00～17：00</t>
    <rPh sb="0" eb="2">
      <t>マイシュウ</t>
    </rPh>
    <rPh sb="2" eb="5">
      <t>スイヨウビ</t>
    </rPh>
    <phoneticPr fontId="2"/>
  </si>
  <si>
    <t>天ヶ瀬体育館：毎週土曜日　15：00～17：00（市剣道教室）、17：00～19：00（中央道場）
永山公園体育館：毎週火・木曜日18：30～21：30</t>
    <rPh sb="3" eb="6">
      <t>タイイクカン</t>
    </rPh>
    <rPh sb="7" eb="9">
      <t>マイシュウ</t>
    </rPh>
    <rPh sb="10" eb="12">
      <t>ヨウビ</t>
    </rPh>
    <rPh sb="44" eb="46">
      <t>チュウオウ</t>
    </rPh>
    <rPh sb="46" eb="48">
      <t>ドウジョウ</t>
    </rPh>
    <rPh sb="50" eb="52">
      <t>ナガヤマ</t>
    </rPh>
    <rPh sb="52" eb="54">
      <t>コウエン</t>
    </rPh>
    <rPh sb="54" eb="57">
      <t>タイイクカン</t>
    </rPh>
    <rPh sb="58" eb="60">
      <t>マイシュウ</t>
    </rPh>
    <rPh sb="60" eb="61">
      <t>カ</t>
    </rPh>
    <rPh sb="62" eb="63">
      <t>モク</t>
    </rPh>
    <rPh sb="63" eb="65">
      <t>ヨウビ</t>
    </rPh>
    <phoneticPr fontId="2"/>
  </si>
  <si>
    <t>火曜日（小学生17：30～19：45、中学生19：45～21：30）
木曜日（小学生18：30～20：15、中学生19：45～21：15）
土曜日（17：30～19：15）</t>
    <rPh sb="0" eb="1">
      <t>カ</t>
    </rPh>
    <rPh sb="1" eb="3">
      <t>ヨウビ</t>
    </rPh>
    <rPh sb="36" eb="38">
      <t>ヨウビ</t>
    </rPh>
    <rPh sb="70" eb="71">
      <t>ド</t>
    </rPh>
    <rPh sb="71" eb="73">
      <t>ヨウビ</t>
    </rPh>
    <phoneticPr fontId="2"/>
  </si>
  <si>
    <t>笠原　　功</t>
    <rPh sb="0" eb="2">
      <t>カサハラ</t>
    </rPh>
    <rPh sb="4" eb="5">
      <t>イサオ</t>
    </rPh>
    <phoneticPr fontId="2"/>
  </si>
  <si>
    <t>柔道を通じて、礼儀作法を身に付け、精神力・体力の向上を図り、健全な心身を養う。</t>
    <rPh sb="0" eb="2">
      <t>ジュウドウ</t>
    </rPh>
    <rPh sb="3" eb="4">
      <t>ツウ</t>
    </rPh>
    <rPh sb="7" eb="9">
      <t>レイギ</t>
    </rPh>
    <rPh sb="9" eb="11">
      <t>サホウ</t>
    </rPh>
    <rPh sb="12" eb="13">
      <t>ミ</t>
    </rPh>
    <rPh sb="14" eb="15">
      <t>ツ</t>
    </rPh>
    <rPh sb="17" eb="20">
      <t>セイシンリョク</t>
    </rPh>
    <rPh sb="21" eb="23">
      <t>タイリョク</t>
    </rPh>
    <rPh sb="24" eb="26">
      <t>コウジョウ</t>
    </rPh>
    <rPh sb="27" eb="28">
      <t>ハカ</t>
    </rPh>
    <rPh sb="30" eb="32">
      <t>ケンゼン</t>
    </rPh>
    <rPh sb="33" eb="35">
      <t>シンシン</t>
    </rPh>
    <rPh sb="36" eb="37">
      <t>ヤシナ</t>
    </rPh>
    <phoneticPr fontId="2"/>
  </si>
  <si>
    <t>小・中学生を対象とした空手道教室です。指導は、元全日本代表選手と全国大会優勝経験者が行っております。</t>
    <rPh sb="0" eb="1">
      <t>ショウ</t>
    </rPh>
    <rPh sb="2" eb="5">
      <t>チュウガクセイ</t>
    </rPh>
    <rPh sb="6" eb="8">
      <t>タイショウ</t>
    </rPh>
    <rPh sb="11" eb="13">
      <t>カラテ</t>
    </rPh>
    <rPh sb="13" eb="14">
      <t>ドウ</t>
    </rPh>
    <rPh sb="14" eb="16">
      <t>キョウシツ</t>
    </rPh>
    <rPh sb="19" eb="21">
      <t>シドウ</t>
    </rPh>
    <rPh sb="23" eb="24">
      <t>モト</t>
    </rPh>
    <rPh sb="24" eb="25">
      <t>ゼン</t>
    </rPh>
    <rPh sb="25" eb="27">
      <t>ニホン</t>
    </rPh>
    <rPh sb="27" eb="29">
      <t>ダイヒョウ</t>
    </rPh>
    <rPh sb="29" eb="31">
      <t>センシュ</t>
    </rPh>
    <rPh sb="32" eb="33">
      <t>ゼン</t>
    </rPh>
    <rPh sb="33" eb="34">
      <t>コク</t>
    </rPh>
    <rPh sb="34" eb="36">
      <t>タイカイ</t>
    </rPh>
    <rPh sb="36" eb="38">
      <t>ユウショウ</t>
    </rPh>
    <rPh sb="38" eb="41">
      <t>ケイケンシャ</t>
    </rPh>
    <rPh sb="42" eb="43">
      <t>オコナ</t>
    </rPh>
    <phoneticPr fontId="2"/>
  </si>
  <si>
    <t>090-8815-8567</t>
  </si>
  <si>
    <t>Ｓ＆Ｄたまぐーセンター、新町市民センター</t>
    <rPh sb="12" eb="16">
      <t>シンマチシミン</t>
    </rPh>
    <phoneticPr fontId="2"/>
  </si>
  <si>
    <t>剣道を通して青少年の健全育成を図る</t>
    <rPh sb="0" eb="2">
      <t>ケンドウ</t>
    </rPh>
    <rPh sb="3" eb="4">
      <t>トオ</t>
    </rPh>
    <rPh sb="6" eb="9">
      <t>セイショウネン</t>
    </rPh>
    <rPh sb="10" eb="12">
      <t>ケンゼン</t>
    </rPh>
    <rPh sb="12" eb="14">
      <t>イクセイ</t>
    </rPh>
    <rPh sb="15" eb="16">
      <t>ハカ</t>
    </rPh>
    <phoneticPr fontId="2"/>
  </si>
  <si>
    <t>　礼に始まり礼に終わるという日本古来の武道の精神を重んじ、学校教育に準じた青少年健全育成を目指している団体です。剣道の戦績については西東京を代表する道場で、全国規模で名前が通っています。</t>
    <rPh sb="16" eb="18">
      <t>コライ</t>
    </rPh>
    <rPh sb="19" eb="21">
      <t>ブドウ</t>
    </rPh>
    <rPh sb="22" eb="24">
      <t>セイシン</t>
    </rPh>
    <rPh sb="25" eb="26">
      <t>オモ</t>
    </rPh>
    <rPh sb="29" eb="31">
      <t>ガッコウ</t>
    </rPh>
    <rPh sb="31" eb="33">
      <t>キョウイク</t>
    </rPh>
    <rPh sb="34" eb="35">
      <t>ジュン</t>
    </rPh>
    <rPh sb="37" eb="40">
      <t>セイショウネン</t>
    </rPh>
    <rPh sb="40" eb="42">
      <t>ケンゼン</t>
    </rPh>
    <rPh sb="42" eb="44">
      <t>イクセイ</t>
    </rPh>
    <rPh sb="45" eb="47">
      <t>メザ</t>
    </rPh>
    <rPh sb="51" eb="53">
      <t>ダンタイ</t>
    </rPh>
    <rPh sb="56" eb="58">
      <t>ケンドウ</t>
    </rPh>
    <rPh sb="59" eb="61">
      <t>センセキ</t>
    </rPh>
    <rPh sb="66" eb="67">
      <t>ニシ</t>
    </rPh>
    <rPh sb="67" eb="69">
      <t>トウキョウ</t>
    </rPh>
    <rPh sb="70" eb="72">
      <t>ダイヒョウ</t>
    </rPh>
    <rPh sb="74" eb="76">
      <t>ドウジョウ</t>
    </rPh>
    <rPh sb="78" eb="80">
      <t>ゼンコク</t>
    </rPh>
    <rPh sb="80" eb="82">
      <t>キボ</t>
    </rPh>
    <rPh sb="83" eb="85">
      <t>ナマエ</t>
    </rPh>
    <rPh sb="86" eb="87">
      <t>トオ</t>
    </rPh>
    <phoneticPr fontId="2"/>
  </si>
  <si>
    <t>少年軟式野球</t>
    <rPh sb="0" eb="2">
      <t>ショウネン</t>
    </rPh>
    <rPh sb="2" eb="4">
      <t>ナンシキ</t>
    </rPh>
    <rPh sb="4" eb="6">
      <t>ヤキュウ</t>
    </rPh>
    <phoneticPr fontId="2"/>
  </si>
  <si>
    <t>少年サッカー</t>
    <rPh sb="0" eb="2">
      <t>ショウネン</t>
    </rPh>
    <phoneticPr fontId="2"/>
  </si>
  <si>
    <t>弓削　明子</t>
    <rPh sb="0" eb="1">
      <t>ユミ</t>
    </rPh>
    <rPh sb="1" eb="2">
      <t>サク</t>
    </rPh>
    <rPh sb="3" eb="5">
      <t>アキコ</t>
    </rPh>
    <phoneticPr fontId="2"/>
  </si>
  <si>
    <t>ジュニアビーチボール教室</t>
    <rPh sb="10" eb="12">
      <t>キョウシツ</t>
    </rPh>
    <phoneticPr fontId="2"/>
  </si>
  <si>
    <t>月額5,000円</t>
    <rPh sb="0" eb="2">
      <t>ゲツガク</t>
    </rPh>
    <rPh sb="7" eb="8">
      <t>エン</t>
    </rPh>
    <phoneticPr fontId="2"/>
  </si>
  <si>
    <t>ミニバスケットを通して、体力、技術、チームワークを育てる。</t>
    <rPh sb="8" eb="9">
      <t>トオ</t>
    </rPh>
    <rPh sb="12" eb="14">
      <t>タイリョク</t>
    </rPh>
    <rPh sb="15" eb="17">
      <t>ギジュツ</t>
    </rPh>
    <rPh sb="25" eb="26">
      <t>ソダ</t>
    </rPh>
    <phoneticPr fontId="2"/>
  </si>
  <si>
    <t>年間/毎週土・日曜日、祝日および春/夏/冬休み　他</t>
    <rPh sb="0" eb="2">
      <t>ネンカン</t>
    </rPh>
    <rPh sb="3" eb="5">
      <t>マイシュウ</t>
    </rPh>
    <rPh sb="5" eb="6">
      <t>ツチ</t>
    </rPh>
    <rPh sb="7" eb="10">
      <t>ニチヨウビ</t>
    </rPh>
    <rPh sb="11" eb="13">
      <t>シュクジツ</t>
    </rPh>
    <rPh sb="16" eb="17">
      <t>ハル</t>
    </rPh>
    <rPh sb="18" eb="19">
      <t>ナツ</t>
    </rPh>
    <rPh sb="20" eb="22">
      <t>フユヤス</t>
    </rPh>
    <rPh sb="24" eb="25">
      <t>ホカ</t>
    </rPh>
    <phoneticPr fontId="2"/>
  </si>
  <si>
    <t>090-8728-7572</t>
  </si>
  <si>
    <t>選手を目指して練習に励んでいます。</t>
    <rPh sb="0" eb="2">
      <t>センシュ</t>
    </rPh>
    <rPh sb="3" eb="5">
      <t>メザ</t>
    </rPh>
    <rPh sb="7" eb="9">
      <t>レンシュウ</t>
    </rPh>
    <rPh sb="10" eb="11">
      <t>ハゲ</t>
    </rPh>
    <phoneticPr fontId="2"/>
  </si>
  <si>
    <t>オペラ練習や公演を通じて心豊かな成長や協調性、作品を作り上げる達成感を味わい、健全な心身を養う。</t>
    <rPh sb="3" eb="6">
      <t>レン</t>
    </rPh>
    <rPh sb="6" eb="8">
      <t>コウエン</t>
    </rPh>
    <rPh sb="9" eb="10">
      <t>ツウ</t>
    </rPh>
    <rPh sb="12" eb="16">
      <t>ココロユ</t>
    </rPh>
    <rPh sb="16" eb="18">
      <t>セイチョウ</t>
    </rPh>
    <rPh sb="19" eb="22">
      <t>キョウチョウセイ</t>
    </rPh>
    <rPh sb="23" eb="25">
      <t>サクヒン</t>
    </rPh>
    <rPh sb="26" eb="27">
      <t>ツク</t>
    </rPh>
    <rPh sb="31" eb="34">
      <t>タッセイカン</t>
    </rPh>
    <rPh sb="35" eb="36">
      <t>アジ</t>
    </rPh>
    <rPh sb="39" eb="41">
      <t>ケンゼン</t>
    </rPh>
    <rPh sb="42" eb="44">
      <t>シンシン</t>
    </rPh>
    <rPh sb="45" eb="46">
      <t>ヤシナ</t>
    </rPh>
    <phoneticPr fontId="2"/>
  </si>
  <si>
    <t>宮田　友明</t>
    <rPh sb="0" eb="2">
      <t>ミヤタ</t>
    </rPh>
    <rPh sb="3" eb="4">
      <t>トモ</t>
    </rPh>
    <rPh sb="4" eb="5">
      <t>アキ</t>
    </rPh>
    <phoneticPr fontId="2"/>
  </si>
  <si>
    <t>毎週　土・日曜日　9:00～17：00</t>
  </si>
  <si>
    <t>ミニバスケットを通して、健全な心身を育てる。</t>
    <rPh sb="8" eb="9">
      <t>トオ</t>
    </rPh>
    <rPh sb="12" eb="14">
      <t>ケンゼン</t>
    </rPh>
    <rPh sb="15" eb="17">
      <t>シンシン</t>
    </rPh>
    <rPh sb="18" eb="19">
      <t>ソダ</t>
    </rPh>
    <phoneticPr fontId="2"/>
  </si>
  <si>
    <t>藤橋ＪＶＣ</t>
    <rPh sb="0" eb="2">
      <t>フジハシ</t>
    </rPh>
    <phoneticPr fontId="2"/>
  </si>
  <si>
    <t>ミニバスケットボールを通じて、子どもたちの健全な心身の育成を促し、技術の向上とともにチームワークを養い、協調性や友達への思いやりを学ぶことができます。</t>
    <rPh sb="11" eb="12">
      <t>ツウ</t>
    </rPh>
    <rPh sb="15" eb="16">
      <t>コ</t>
    </rPh>
    <rPh sb="21" eb="23">
      <t>ケンゼン</t>
    </rPh>
    <rPh sb="24" eb="26">
      <t>シンシン</t>
    </rPh>
    <rPh sb="27" eb="29">
      <t>イクセイ</t>
    </rPh>
    <rPh sb="30" eb="31">
      <t>ウナガ</t>
    </rPh>
    <rPh sb="33" eb="35">
      <t>ギジュツ</t>
    </rPh>
    <rPh sb="36" eb="42">
      <t>コウ</t>
    </rPh>
    <rPh sb="49" eb="50">
      <t>ヤシナ</t>
    </rPh>
    <rPh sb="52" eb="55">
      <t>キョウチョウセイ</t>
    </rPh>
    <rPh sb="56" eb="58">
      <t>トモダチ</t>
    </rPh>
    <rPh sb="60" eb="61">
      <t>オモ</t>
    </rPh>
    <rPh sb="65" eb="66">
      <t>マナ</t>
    </rPh>
    <phoneticPr fontId="2"/>
  </si>
  <si>
    <t>年額15,000円</t>
    <rPh sb="0" eb="2">
      <t>ネンガク</t>
    </rPh>
    <rPh sb="8" eb="9">
      <t>エン</t>
    </rPh>
    <phoneticPr fontId="2"/>
  </si>
  <si>
    <t>荒木　哲也</t>
    <rPh sb="0" eb="2">
      <t>アラキ</t>
    </rPh>
    <rPh sb="3" eb="5">
      <t>テツヤ</t>
    </rPh>
    <phoneticPr fontId="2"/>
  </si>
  <si>
    <t>毎週土曜日　9：30～11：30</t>
    <rPh sb="0" eb="2">
      <t>マイシュウ</t>
    </rPh>
    <rPh sb="2" eb="5">
      <t>ドヨウビ</t>
    </rPh>
    <phoneticPr fontId="2"/>
  </si>
  <si>
    <t>早道子供会（HAYAMICHI）アルティメットクラブ</t>
    <rPh sb="0" eb="2">
      <t>ハヤミチ</t>
    </rPh>
    <rPh sb="2" eb="5">
      <t>コドモカイ</t>
    </rPh>
    <phoneticPr fontId="2"/>
  </si>
  <si>
    <t>バスケットボールを通じて協調性や思いやりの精神、自主性を尊重し、健全な精神の育成を行う。</t>
    <rPh sb="9" eb="10">
      <t>ツウ</t>
    </rPh>
    <rPh sb="12" eb="15">
      <t>キョウチョウセイ</t>
    </rPh>
    <rPh sb="16" eb="17">
      <t>オモ</t>
    </rPh>
    <rPh sb="21" eb="23">
      <t>セイシン</t>
    </rPh>
    <rPh sb="24" eb="27">
      <t>ジシュセイ</t>
    </rPh>
    <rPh sb="28" eb="30">
      <t>ソンチョウ</t>
    </rPh>
    <rPh sb="32" eb="34">
      <t>ケンゼン</t>
    </rPh>
    <rPh sb="35" eb="37">
      <t>セイシン</t>
    </rPh>
    <rPh sb="38" eb="40">
      <t>イクセイ</t>
    </rPh>
    <rPh sb="41" eb="42">
      <t>オコナ</t>
    </rPh>
    <phoneticPr fontId="2"/>
  </si>
  <si>
    <t>月額100円</t>
    <rPh sb="0" eb="2">
      <t>ゲツガク</t>
    </rPh>
    <rPh sb="5" eb="6">
      <t>エン</t>
    </rPh>
    <phoneticPr fontId="2"/>
  </si>
  <si>
    <t>毎週土、日曜日、祝日　9：00～17：00</t>
    <rPh sb="0" eb="2">
      <t>マイシュウ</t>
    </rPh>
    <rPh sb="4" eb="6">
      <t>ニチヨウ</t>
    </rPh>
    <rPh sb="6" eb="7">
      <t>ビ</t>
    </rPh>
    <rPh sb="8" eb="10">
      <t>シュクジツ</t>
    </rPh>
    <phoneticPr fontId="2"/>
  </si>
  <si>
    <t>野外、河辺市民センター、東青梅市民センター、わかぐさ公園</t>
    <rPh sb="0" eb="2">
      <t>ヤガイ</t>
    </rPh>
    <rPh sb="3" eb="5">
      <t>カベ</t>
    </rPh>
    <rPh sb="5" eb="7">
      <t>シミン</t>
    </rPh>
    <rPh sb="12" eb="15">
      <t>ヒガシオウメ</t>
    </rPh>
    <rPh sb="15" eb="17">
      <t>シミン</t>
    </rPh>
    <rPh sb="26" eb="28">
      <t>コウエン</t>
    </rPh>
    <phoneticPr fontId="2"/>
  </si>
  <si>
    <t>ドラゴンズ</t>
  </si>
  <si>
    <t>柔道に依る青少年の健全育成に関わる実践及び目的達成の事業</t>
    <rPh sb="0" eb="2">
      <t>ジュウドウ</t>
    </rPh>
    <rPh sb="3" eb="4">
      <t>ヨ</t>
    </rPh>
    <rPh sb="5" eb="8">
      <t>セイショウネン</t>
    </rPh>
    <rPh sb="9" eb="11">
      <t>ケンゼン</t>
    </rPh>
    <rPh sb="11" eb="13">
      <t>イクセイ</t>
    </rPh>
    <rPh sb="14" eb="15">
      <t>カカ</t>
    </rPh>
    <rPh sb="17" eb="19">
      <t>ジッセン</t>
    </rPh>
    <rPh sb="19" eb="20">
      <t>オヨ</t>
    </rPh>
    <rPh sb="21" eb="23">
      <t>モクテキ</t>
    </rPh>
    <rPh sb="23" eb="25">
      <t>タッセイ</t>
    </rPh>
    <rPh sb="26" eb="28">
      <t>ジギョウ</t>
    </rPh>
    <phoneticPr fontId="2"/>
  </si>
  <si>
    <t>火・水曜日　17：00～19：30</t>
    <rPh sb="0" eb="1">
      <t>カ</t>
    </rPh>
    <rPh sb="2" eb="3">
      <t>スイ</t>
    </rPh>
    <rPh sb="3" eb="5">
      <t>ヨウビ</t>
    </rPh>
    <phoneticPr fontId="2"/>
  </si>
  <si>
    <t>少年野球を通じて、丈夫な身体作りと心豊かな成長を図る。</t>
    <rPh sb="2" eb="4">
      <t>ヤキュウ</t>
    </rPh>
    <rPh sb="5" eb="6">
      <t>トオ</t>
    </rPh>
    <rPh sb="9" eb="11">
      <t>ジョウブ</t>
    </rPh>
    <rPh sb="12" eb="14">
      <t>シンタイ</t>
    </rPh>
    <rPh sb="14" eb="15">
      <t>ヅク</t>
    </rPh>
    <rPh sb="17" eb="18">
      <t>ココロ</t>
    </rPh>
    <rPh sb="18" eb="19">
      <t>ユタ</t>
    </rPh>
    <rPh sb="21" eb="23">
      <t>セイチョウ</t>
    </rPh>
    <rPh sb="24" eb="25">
      <t>ハカ</t>
    </rPh>
    <phoneticPr fontId="2"/>
  </si>
  <si>
    <t>毎週土・日曜日・祭日　9：00～日没</t>
    <rPh sb="0" eb="2">
      <t>マイシュウ</t>
    </rPh>
    <rPh sb="2" eb="3">
      <t>ド</t>
    </rPh>
    <rPh sb="4" eb="5">
      <t>ニチ</t>
    </rPh>
    <rPh sb="5" eb="7">
      <t>ヨウビ</t>
    </rPh>
    <rPh sb="9" eb="10">
      <t>ニチ</t>
    </rPh>
    <rPh sb="16" eb="17">
      <t>ニチ</t>
    </rPh>
    <rPh sb="17" eb="18">
      <t>ボツ</t>
    </rPh>
    <phoneticPr fontId="2"/>
  </si>
  <si>
    <t>軟式少年野球</t>
    <rPh sb="0" eb="2">
      <t>ナンシキ</t>
    </rPh>
    <rPh sb="2" eb="4">
      <t>ショウネン</t>
    </rPh>
    <rPh sb="4" eb="6">
      <t>ヤキュウ</t>
    </rPh>
    <phoneticPr fontId="2"/>
  </si>
  <si>
    <t>090-8490-2477</t>
  </si>
  <si>
    <t>月額11,000円</t>
    <rPh sb="0" eb="2">
      <t>ゲツガク</t>
    </rPh>
    <rPh sb="8" eb="9">
      <t>エン</t>
    </rPh>
    <phoneticPr fontId="2"/>
  </si>
  <si>
    <t>市内の小学生を中心に毎週末、吹上小体育館で練習・試合を行っています。青梅市・多摩・東京都ミニバスケット連盟に加盟、上位入賞を目指し練習しています。初心者の方大歓迎で、是非見に来て下さい。また、体験も随時受付中です。</t>
    <rPh sb="0" eb="2">
      <t>シナイ</t>
    </rPh>
    <rPh sb="3" eb="6">
      <t>ショウガクセイ</t>
    </rPh>
    <rPh sb="7" eb="9">
      <t>チュウシン</t>
    </rPh>
    <rPh sb="10" eb="13">
      <t>マイシュウマツ</t>
    </rPh>
    <rPh sb="14" eb="16">
      <t>フキアゲ</t>
    </rPh>
    <rPh sb="16" eb="17">
      <t>ショウ</t>
    </rPh>
    <rPh sb="17" eb="20">
      <t>タイイクカン</t>
    </rPh>
    <rPh sb="21" eb="23">
      <t>レンシュウ</t>
    </rPh>
    <rPh sb="24" eb="26">
      <t>シアイ</t>
    </rPh>
    <rPh sb="27" eb="28">
      <t>オコナ</t>
    </rPh>
    <rPh sb="34" eb="37">
      <t>オウメシ</t>
    </rPh>
    <rPh sb="38" eb="40">
      <t>タマ</t>
    </rPh>
    <rPh sb="41" eb="44">
      <t>トウキョウト</t>
    </rPh>
    <rPh sb="51" eb="53">
      <t>レンメイ</t>
    </rPh>
    <rPh sb="57" eb="59">
      <t>ジョウイ</t>
    </rPh>
    <rPh sb="59" eb="61">
      <t>ニュウショウ</t>
    </rPh>
    <rPh sb="62" eb="64">
      <t>メザ</t>
    </rPh>
    <rPh sb="65" eb="67">
      <t>レンシュウ</t>
    </rPh>
    <rPh sb="73" eb="76">
      <t>ショシンシャ</t>
    </rPh>
    <rPh sb="77" eb="78">
      <t>カタ</t>
    </rPh>
    <rPh sb="78" eb="81">
      <t>ダイカンゲイ</t>
    </rPh>
    <rPh sb="83" eb="85">
      <t>ゼヒ</t>
    </rPh>
    <rPh sb="85" eb="86">
      <t>ミ</t>
    </rPh>
    <rPh sb="87" eb="88">
      <t>キ</t>
    </rPh>
    <rPh sb="89" eb="90">
      <t>クダ</t>
    </rPh>
    <rPh sb="96" eb="98">
      <t>タイケン</t>
    </rPh>
    <rPh sb="99" eb="101">
      <t>ズイジ</t>
    </rPh>
    <rPh sb="101" eb="104">
      <t>ウケツケチュウ</t>
    </rPh>
    <phoneticPr fontId="2"/>
  </si>
  <si>
    <t>毎週　火・木・土曜日　17：30～</t>
    <rPh sb="0" eb="2">
      <t>マイシュウ</t>
    </rPh>
    <rPh sb="3" eb="4">
      <t>カ</t>
    </rPh>
    <rPh sb="5" eb="6">
      <t>キ</t>
    </rPh>
    <phoneticPr fontId="2"/>
  </si>
  <si>
    <t>成木ＦＣ</t>
    <rPh sb="0" eb="2">
      <t>ナリキ</t>
    </rPh>
    <phoneticPr fontId="2"/>
  </si>
  <si>
    <t>青梅錬心舘</t>
    <rPh sb="0" eb="2">
      <t>オウメ</t>
    </rPh>
    <rPh sb="2" eb="3">
      <t>レン</t>
    </rPh>
    <rPh sb="3" eb="4">
      <t>シン</t>
    </rPh>
    <rPh sb="4" eb="5">
      <t>カン</t>
    </rPh>
    <phoneticPr fontId="2"/>
  </si>
  <si>
    <t>土曜日13：00～17：00 日曜日9：00～17：00</t>
    <rPh sb="0" eb="3">
      <t>ドヨウビ</t>
    </rPh>
    <rPh sb="15" eb="18">
      <t>ニチヨウビ</t>
    </rPh>
    <phoneticPr fontId="2"/>
  </si>
  <si>
    <t>毎週火・水・木曜日19：00～21：30</t>
    <rPh sb="0" eb="2">
      <t>マイシュウ</t>
    </rPh>
    <rPh sb="2" eb="3">
      <t>ヒ</t>
    </rPh>
    <rPh sb="4" eb="5">
      <t>スイ</t>
    </rPh>
    <rPh sb="6" eb="7">
      <t>モク</t>
    </rPh>
    <rPh sb="7" eb="9">
      <t>ヨウビ</t>
    </rPh>
    <phoneticPr fontId="2"/>
  </si>
  <si>
    <t>１レッスン500円</t>
    <rPh sb="8" eb="9">
      <t>エン</t>
    </rPh>
    <phoneticPr fontId="2"/>
  </si>
  <si>
    <t>川島　亜理沙</t>
    <rPh sb="0" eb="2">
      <t>カワシマ</t>
    </rPh>
    <rPh sb="3" eb="4">
      <t>ア</t>
    </rPh>
    <rPh sb="4" eb="6">
      <t>リサ</t>
    </rPh>
    <phoneticPr fontId="2"/>
  </si>
  <si>
    <t>0428-23-2106</t>
  </si>
  <si>
    <t>谷畑　あずみ</t>
    <rPh sb="0" eb="2">
      <t>タニハタ</t>
    </rPh>
    <phoneticPr fontId="2"/>
  </si>
  <si>
    <t>月額　4年生まで1,500円　5,6年生2,000円</t>
    <rPh sb="0" eb="2">
      <t>ゲツガク</t>
    </rPh>
    <rPh sb="4" eb="5">
      <t>ネン</t>
    </rPh>
    <rPh sb="5" eb="6">
      <t>セイ</t>
    </rPh>
    <rPh sb="13" eb="14">
      <t>エン</t>
    </rPh>
    <rPh sb="18" eb="19">
      <t>ネン</t>
    </rPh>
    <rPh sb="19" eb="20">
      <t>セイ</t>
    </rPh>
    <rPh sb="25" eb="26">
      <t>エン</t>
    </rPh>
    <phoneticPr fontId="2"/>
  </si>
  <si>
    <t>月額2,000円（含保険代）</t>
    <rPh sb="0" eb="2">
      <t>ゲツガク</t>
    </rPh>
    <rPh sb="7" eb="8">
      <t>エン</t>
    </rPh>
    <rPh sb="9" eb="10">
      <t>フク</t>
    </rPh>
    <rPh sb="10" eb="13">
      <t>ホケンダイ</t>
    </rPh>
    <phoneticPr fontId="2"/>
  </si>
  <si>
    <t>毎週土、日曜日9：00～13：00および9：00～18：00</t>
    <rPh sb="0" eb="2">
      <t>マイシュウ</t>
    </rPh>
    <rPh sb="2" eb="3">
      <t>ツチ</t>
    </rPh>
    <rPh sb="4" eb="5">
      <t>ニチ</t>
    </rPh>
    <rPh sb="5" eb="7">
      <t>ヨウビ</t>
    </rPh>
    <phoneticPr fontId="2"/>
  </si>
  <si>
    <t>原島　和久</t>
    <rPh sb="0" eb="2">
      <t>ハラシマ</t>
    </rPh>
    <rPh sb="3" eb="5">
      <t>カズヒサ</t>
    </rPh>
    <phoneticPr fontId="2"/>
  </si>
  <si>
    <t>豊田　真也</t>
    <rPh sb="0" eb="2">
      <t>トヨダ</t>
    </rPh>
    <rPh sb="3" eb="5">
      <t>シンヤ</t>
    </rPh>
    <phoneticPr fontId="2"/>
  </si>
  <si>
    <t>月額1,000円（別途保険料2,000円/年）</t>
    <rPh sb="0" eb="2">
      <t>ゲツガク</t>
    </rPh>
    <rPh sb="7" eb="8">
      <t>エン</t>
    </rPh>
    <rPh sb="9" eb="11">
      <t>ベット</t>
    </rPh>
    <rPh sb="11" eb="14">
      <t>ホケンリョウ</t>
    </rPh>
    <rPh sb="19" eb="20">
      <t>エン</t>
    </rPh>
    <rPh sb="21" eb="22">
      <t>ネン</t>
    </rPh>
    <phoneticPr fontId="2"/>
  </si>
  <si>
    <t>大輪田　昌朋</t>
    <rPh sb="0" eb="3">
      <t>オオワダ</t>
    </rPh>
    <rPh sb="4" eb="6">
      <t>マサトモ</t>
    </rPh>
    <phoneticPr fontId="2"/>
  </si>
  <si>
    <t>青梅市立第五小学校</t>
    <rPh sb="0" eb="2">
      <t>オウメ</t>
    </rPh>
    <rPh sb="2" eb="4">
      <t>シリツ</t>
    </rPh>
    <rPh sb="4" eb="5">
      <t>ダイ</t>
    </rPh>
    <rPh sb="5" eb="6">
      <t>ゴ</t>
    </rPh>
    <rPh sb="6" eb="9">
      <t>ショウガッコウ</t>
    </rPh>
    <phoneticPr fontId="2"/>
  </si>
  <si>
    <t>本会は、昭和50年10月に地域の剣道愛好者により設立された団体で、地域の青少年が剣道の稽古を通して礼儀作法を身につけるとともに、心身の正しく・たくましい成長を目指して活動しています。入会は随時受け付けしています。</t>
    <rPh sb="0" eb="2">
      <t>ホンカイ</t>
    </rPh>
    <rPh sb="4" eb="6">
      <t>ショウワ</t>
    </rPh>
    <rPh sb="8" eb="9">
      <t>ネン</t>
    </rPh>
    <rPh sb="11" eb="12">
      <t>ガツ</t>
    </rPh>
    <rPh sb="13" eb="15">
      <t>チイキ</t>
    </rPh>
    <rPh sb="16" eb="18">
      <t>ケンドウ</t>
    </rPh>
    <rPh sb="18" eb="21">
      <t>アイコウシャ</t>
    </rPh>
    <rPh sb="24" eb="26">
      <t>セツリツ</t>
    </rPh>
    <rPh sb="29" eb="31">
      <t>ダンタイ</t>
    </rPh>
    <rPh sb="33" eb="35">
      <t>チイキ</t>
    </rPh>
    <rPh sb="36" eb="39">
      <t>セイショウネン</t>
    </rPh>
    <rPh sb="40" eb="42">
      <t>ケンドウ</t>
    </rPh>
    <rPh sb="43" eb="45">
      <t>ケイコ</t>
    </rPh>
    <rPh sb="46" eb="47">
      <t>トオ</t>
    </rPh>
    <rPh sb="49" eb="51">
      <t>レイギ</t>
    </rPh>
    <rPh sb="51" eb="53">
      <t>サホウ</t>
    </rPh>
    <rPh sb="54" eb="55">
      <t>ミ</t>
    </rPh>
    <rPh sb="64" eb="66">
      <t>シンシン</t>
    </rPh>
    <rPh sb="67" eb="68">
      <t>タダ</t>
    </rPh>
    <rPh sb="76" eb="78">
      <t>セイチョウ</t>
    </rPh>
    <rPh sb="79" eb="81">
      <t>メザ</t>
    </rPh>
    <rPh sb="83" eb="85">
      <t>カツドウ</t>
    </rPh>
    <rPh sb="91" eb="93">
      <t>ニュウカイ</t>
    </rPh>
    <rPh sb="94" eb="96">
      <t>ズイジ</t>
    </rPh>
    <rPh sb="96" eb="97">
      <t>ウ</t>
    </rPh>
    <rPh sb="98" eb="99">
      <t>ツ</t>
    </rPh>
    <phoneticPr fontId="2"/>
  </si>
  <si>
    <t>アルティメットの技術・体力の向上を図り心身共に健全な選手の育成を目指す。</t>
    <rPh sb="8" eb="10">
      <t>ギジュツ</t>
    </rPh>
    <rPh sb="11" eb="13">
      <t>タイリョク</t>
    </rPh>
    <rPh sb="14" eb="19">
      <t>コウジョ</t>
    </rPh>
    <rPh sb="19" eb="23">
      <t>シンシン</t>
    </rPh>
    <rPh sb="23" eb="25">
      <t>ケンゼン</t>
    </rPh>
    <rPh sb="26" eb="28">
      <t>センシュ</t>
    </rPh>
    <rPh sb="29" eb="32">
      <t>イ</t>
    </rPh>
    <rPh sb="32" eb="34">
      <t>メザ</t>
    </rPh>
    <phoneticPr fontId="2"/>
  </si>
  <si>
    <t>月額3,500円</t>
    <rPh sb="0" eb="2">
      <t>ゲツガク</t>
    </rPh>
    <rPh sb="7" eb="8">
      <t>エン</t>
    </rPh>
    <phoneticPr fontId="2"/>
  </si>
  <si>
    <t>河辺小学校を中心に青少年の育成を目的とする。</t>
    <rPh sb="0" eb="2">
      <t>カベ</t>
    </rPh>
    <rPh sb="2" eb="5">
      <t>ショウガッコウ</t>
    </rPh>
    <rPh sb="6" eb="8">
      <t>チュウシン</t>
    </rPh>
    <rPh sb="9" eb="12">
      <t>セイショウネン</t>
    </rPh>
    <rPh sb="13" eb="15">
      <t>イクセイ</t>
    </rPh>
    <rPh sb="16" eb="18">
      <t>モクテキ</t>
    </rPh>
    <phoneticPr fontId="2"/>
  </si>
  <si>
    <t>日曜日　9：00～16：00</t>
    <rPh sb="0" eb="3">
      <t>ニチヨウビ</t>
    </rPh>
    <phoneticPr fontId="2"/>
  </si>
  <si>
    <t>昭和５２年８月に永山公園グランドで少年サッカー教室を開き、１０月に教室に来ていた人を中心にクラブを発足し今日に至ります。今年、令和６年１０月で創立４７年を迎える伝統のあるクラブです。</t>
    <rPh sb="0" eb="2">
      <t>ショウワ</t>
    </rPh>
    <rPh sb="4" eb="5">
      <t>ネン</t>
    </rPh>
    <rPh sb="6" eb="7">
      <t>ガツ</t>
    </rPh>
    <rPh sb="8" eb="10">
      <t>ナガヤマ</t>
    </rPh>
    <rPh sb="10" eb="12">
      <t>コウエン</t>
    </rPh>
    <rPh sb="17" eb="19">
      <t>ショウネン</t>
    </rPh>
    <rPh sb="23" eb="25">
      <t>キョウシツ</t>
    </rPh>
    <rPh sb="26" eb="27">
      <t>ヒラ</t>
    </rPh>
    <rPh sb="31" eb="32">
      <t>ガツ</t>
    </rPh>
    <rPh sb="33" eb="35">
      <t>キョウシツ</t>
    </rPh>
    <rPh sb="36" eb="37">
      <t>キ</t>
    </rPh>
    <rPh sb="40" eb="41">
      <t>ヒト</t>
    </rPh>
    <rPh sb="42" eb="44">
      <t>チュウシン</t>
    </rPh>
    <rPh sb="49" eb="51">
      <t>ホッソク</t>
    </rPh>
    <rPh sb="52" eb="54">
      <t>コンニチ</t>
    </rPh>
    <rPh sb="55" eb="56">
      <t>イタ</t>
    </rPh>
    <rPh sb="60" eb="62">
      <t>コトシ</t>
    </rPh>
    <rPh sb="63" eb="65">
      <t>レイワ</t>
    </rPh>
    <rPh sb="66" eb="67">
      <t>ネン</t>
    </rPh>
    <rPh sb="69" eb="70">
      <t>ガツ</t>
    </rPh>
    <rPh sb="71" eb="73">
      <t>ソウリツ</t>
    </rPh>
    <rPh sb="75" eb="76">
      <t>ネン</t>
    </rPh>
    <rPh sb="77" eb="78">
      <t>ムカ</t>
    </rPh>
    <rPh sb="80" eb="82">
      <t>デントウ</t>
    </rPh>
    <phoneticPr fontId="2"/>
  </si>
  <si>
    <t>山口　伸一</t>
    <rPh sb="0" eb="2">
      <t>ヤマグチ</t>
    </rPh>
    <rPh sb="3" eb="5">
      <t>シンイチ</t>
    </rPh>
    <phoneticPr fontId="2"/>
  </si>
  <si>
    <t>月額6,000円（初心者コース　月額4,000円）</t>
    <rPh sb="0" eb="1">
      <t>ツキ</t>
    </rPh>
    <rPh sb="1" eb="2">
      <t>ガク</t>
    </rPh>
    <rPh sb="3" eb="8">
      <t>０００エン</t>
    </rPh>
    <rPh sb="9" eb="12">
      <t>ショシンシャ</t>
    </rPh>
    <rPh sb="16" eb="18">
      <t>ゲツガク</t>
    </rPh>
    <rPh sb="23" eb="24">
      <t>エン</t>
    </rPh>
    <phoneticPr fontId="2"/>
  </si>
  <si>
    <t>平日週3回 17：30～19：30　休日週2回　終日</t>
    <rPh sb="0" eb="2">
      <t>ヘイジツ</t>
    </rPh>
    <rPh sb="2" eb="3">
      <t>シュウ</t>
    </rPh>
    <rPh sb="4" eb="5">
      <t>カイ</t>
    </rPh>
    <rPh sb="18" eb="20">
      <t>キュウジツ</t>
    </rPh>
    <rPh sb="20" eb="21">
      <t>シュウ</t>
    </rPh>
    <rPh sb="22" eb="23">
      <t>カイ</t>
    </rPh>
    <rPh sb="24" eb="26">
      <t>シュウジツ</t>
    </rPh>
    <phoneticPr fontId="2"/>
  </si>
  <si>
    <t>青梅市内在住、在学の小・中学生を対象とした空手クラブです。毎週土曜日・日曜日に若草小学校体育館にて練習を行っております。</t>
    <rPh sb="0" eb="2">
      <t>オウメ</t>
    </rPh>
    <rPh sb="2" eb="4">
      <t>シナイ</t>
    </rPh>
    <rPh sb="4" eb="6">
      <t>ザイジュウ</t>
    </rPh>
    <rPh sb="7" eb="9">
      <t>ザイガク</t>
    </rPh>
    <rPh sb="10" eb="11">
      <t>ショウ</t>
    </rPh>
    <rPh sb="12" eb="15">
      <t>チュウガクセイ</t>
    </rPh>
    <rPh sb="16" eb="18">
      <t>タイショウ</t>
    </rPh>
    <rPh sb="21" eb="23">
      <t>カラテ</t>
    </rPh>
    <rPh sb="29" eb="31">
      <t>マイシュウ</t>
    </rPh>
    <rPh sb="31" eb="32">
      <t>ド</t>
    </rPh>
    <rPh sb="32" eb="34">
      <t>ヨウビ</t>
    </rPh>
    <rPh sb="35" eb="38">
      <t>ニチヨウビ</t>
    </rPh>
    <rPh sb="39" eb="41">
      <t>ワカクサ</t>
    </rPh>
    <rPh sb="41" eb="44">
      <t>ショウガッコウ</t>
    </rPh>
    <rPh sb="44" eb="47">
      <t>タイイクカン</t>
    </rPh>
    <rPh sb="49" eb="51">
      <t>レンシュウ</t>
    </rPh>
    <rPh sb="52" eb="53">
      <t>オコナ</t>
    </rPh>
    <phoneticPr fontId="2"/>
  </si>
  <si>
    <t>小学生を対象とした軟式野球チームです。毎週土曜日、日曜日、祝日に練習。大会での上位入賞を目指して頑張っています。随時、部員募集しています。</t>
    <rPh sb="0" eb="3">
      <t>ショウガクセイ</t>
    </rPh>
    <rPh sb="4" eb="6">
      <t>タイショウ</t>
    </rPh>
    <rPh sb="9" eb="11">
      <t>ナンシキ</t>
    </rPh>
    <rPh sb="11" eb="13">
      <t>ヤキュウ</t>
    </rPh>
    <rPh sb="19" eb="21">
      <t>マイシュウ</t>
    </rPh>
    <rPh sb="21" eb="23">
      <t>ドヨウ</t>
    </rPh>
    <rPh sb="23" eb="24">
      <t>ビ</t>
    </rPh>
    <rPh sb="25" eb="27">
      <t>ニチヨウ</t>
    </rPh>
    <rPh sb="27" eb="28">
      <t>ビ</t>
    </rPh>
    <rPh sb="29" eb="31">
      <t>シュクジツ</t>
    </rPh>
    <rPh sb="32" eb="34">
      <t>レンシュウ</t>
    </rPh>
    <rPh sb="35" eb="37">
      <t>タイカイ</t>
    </rPh>
    <rPh sb="39" eb="41">
      <t>ジョウイ</t>
    </rPh>
    <rPh sb="41" eb="43">
      <t>ニュウショウ</t>
    </rPh>
    <rPh sb="44" eb="46">
      <t>メザ</t>
    </rPh>
    <rPh sb="48" eb="50">
      <t>ガンバ</t>
    </rPh>
    <rPh sb="56" eb="58">
      <t>ズイジ</t>
    </rPh>
    <rPh sb="59" eb="61">
      <t>ブイン</t>
    </rPh>
    <rPh sb="61" eb="63">
      <t>ボシュウ</t>
    </rPh>
    <phoneticPr fontId="2"/>
  </si>
  <si>
    <t>090-1769-5697</t>
  </si>
  <si>
    <t>キッズバレエ、ダンス、子ども日舞、アジア舞踊など幅広い踊りの習得と心豊かな人間性を育て仲間との協調性を養う。</t>
    <rPh sb="11" eb="12">
      <t>コ</t>
    </rPh>
    <rPh sb="20" eb="22">
      <t>ブヨウ</t>
    </rPh>
    <rPh sb="24" eb="26">
      <t>ハバヒロ</t>
    </rPh>
    <rPh sb="27" eb="28">
      <t>オド</t>
    </rPh>
    <rPh sb="30" eb="32">
      <t>シュウトク</t>
    </rPh>
    <rPh sb="33" eb="34">
      <t>ココロ</t>
    </rPh>
    <rPh sb="34" eb="35">
      <t>ユタ</t>
    </rPh>
    <rPh sb="37" eb="40">
      <t>ニンゲンセイ</t>
    </rPh>
    <rPh sb="41" eb="42">
      <t>ソダ</t>
    </rPh>
    <rPh sb="43" eb="45">
      <t>ナカマ</t>
    </rPh>
    <rPh sb="47" eb="50">
      <t>キョウチョウセイ</t>
    </rPh>
    <rPh sb="51" eb="52">
      <t>ヤシナ</t>
    </rPh>
    <phoneticPr fontId="2"/>
  </si>
  <si>
    <t>080-4377-1109</t>
  </si>
  <si>
    <t>マイレラウリイ　ケイキ</t>
  </si>
  <si>
    <t>今井市民センター</t>
    <rPh sb="0" eb="2">
      <t>イマイ</t>
    </rPh>
    <rPh sb="2" eb="4">
      <t>シミン</t>
    </rPh>
    <phoneticPr fontId="2"/>
  </si>
  <si>
    <t>溝辺　健</t>
    <rPh sb="0" eb="2">
      <t>ミゾベ</t>
    </rPh>
    <rPh sb="3" eb="4">
      <t>ケン</t>
    </rPh>
    <phoneticPr fontId="2"/>
  </si>
  <si>
    <t>090-4135-4075</t>
  </si>
  <si>
    <t>野球を通じて健全な心身を養う</t>
    <rPh sb="0" eb="2">
      <t>ヤキュウ</t>
    </rPh>
    <rPh sb="3" eb="6">
      <t>ツ</t>
    </rPh>
    <rPh sb="6" eb="8">
      <t>ケンゼン</t>
    </rPh>
    <rPh sb="9" eb="11">
      <t>シンシン</t>
    </rPh>
    <rPh sb="12" eb="13">
      <t>ヤシナ</t>
    </rPh>
    <phoneticPr fontId="2"/>
  </si>
  <si>
    <t>090-2205-3976</t>
  </si>
  <si>
    <t>塩澤　有紀彦</t>
    <rPh sb="0" eb="2">
      <t>シオザワ</t>
    </rPh>
    <rPh sb="3" eb="5">
      <t>ユウキ</t>
    </rPh>
    <rPh sb="5" eb="6">
      <t>ヒコ</t>
    </rPh>
    <phoneticPr fontId="2"/>
  </si>
  <si>
    <t>火・水・金・土曜日</t>
    <rPh sb="0" eb="1">
      <t>カ</t>
    </rPh>
    <rPh sb="2" eb="3">
      <t>スイ</t>
    </rPh>
    <rPh sb="4" eb="5">
      <t>カネ</t>
    </rPh>
    <rPh sb="6" eb="7">
      <t>ド</t>
    </rPh>
    <rPh sb="7" eb="9">
      <t>ヨウビ</t>
    </rPh>
    <phoneticPr fontId="2"/>
  </si>
  <si>
    <t>080-5674-8373</t>
  </si>
  <si>
    <t>青梅市内市民センター体育館</t>
    <rPh sb="0" eb="4">
      <t>オウメシナイ</t>
    </rPh>
    <rPh sb="4" eb="6">
      <t>シミン</t>
    </rPh>
    <rPh sb="10" eb="13">
      <t>タイイクカン</t>
    </rPh>
    <phoneticPr fontId="2"/>
  </si>
  <si>
    <t>新町柔道会</t>
    <rPh sb="0" eb="2">
      <t>シンマチ</t>
    </rPh>
    <rPh sb="2" eb="4">
      <t>ジュウドウ</t>
    </rPh>
    <rPh sb="4" eb="5">
      <t>カイ</t>
    </rPh>
    <phoneticPr fontId="2"/>
  </si>
  <si>
    <t>年額3,000円</t>
    <rPh sb="0" eb="2">
      <t>ネンガク</t>
    </rPh>
    <rPh sb="3" eb="8">
      <t>０００エン</t>
    </rPh>
    <phoneticPr fontId="2"/>
  </si>
  <si>
    <t>小島　三男</t>
    <rPh sb="0" eb="2">
      <t>コジマ</t>
    </rPh>
    <rPh sb="3" eb="5">
      <t>ミツオ</t>
    </rPh>
    <phoneticPr fontId="2"/>
  </si>
  <si>
    <t>月額1,500円（3年生以下1,000円）</t>
    <rPh sb="0" eb="2">
      <t>ゲツガク</t>
    </rPh>
    <rPh sb="7" eb="8">
      <t>エン</t>
    </rPh>
    <rPh sb="10" eb="14">
      <t>ネンセイイカ</t>
    </rPh>
    <rPh sb="19" eb="20">
      <t>エン</t>
    </rPh>
    <phoneticPr fontId="2"/>
  </si>
  <si>
    <t>火・木曜日 17：45～19：15、土曜日 17：00～18：30</t>
    <rPh sb="0" eb="1">
      <t>カ</t>
    </rPh>
    <rPh sb="2" eb="5">
      <t>モクヨウビ</t>
    </rPh>
    <rPh sb="18" eb="19">
      <t>ド</t>
    </rPh>
    <rPh sb="19" eb="21">
      <t>ヨウビ</t>
    </rPh>
    <phoneticPr fontId="2"/>
  </si>
  <si>
    <t>毎週木曜日　18:30～20:30</t>
    <rPh sb="0" eb="2">
      <t>マイシュウ</t>
    </rPh>
    <rPh sb="2" eb="5">
      <t>モクヨウビ</t>
    </rPh>
    <phoneticPr fontId="2"/>
  </si>
  <si>
    <t>剣道を通して、青少年の健全育成を養う</t>
    <rPh sb="0" eb="2">
      <t>ケンドウ</t>
    </rPh>
    <rPh sb="3" eb="4">
      <t>トオ</t>
    </rPh>
    <rPh sb="7" eb="10">
      <t>セイショウネン</t>
    </rPh>
    <rPh sb="11" eb="13">
      <t>ケンゼン</t>
    </rPh>
    <rPh sb="13" eb="15">
      <t>イクセイ</t>
    </rPh>
    <rPh sb="16" eb="17">
      <t>ヤシナ</t>
    </rPh>
    <phoneticPr fontId="2"/>
  </si>
  <si>
    <t>090-5788-6212</t>
  </si>
  <si>
    <t>吉野柔道会</t>
    <rPh sb="0" eb="2">
      <t>ヨシノ</t>
    </rPh>
    <rPh sb="2" eb="5">
      <t>ジュ</t>
    </rPh>
    <phoneticPr fontId="2"/>
  </si>
  <si>
    <t>サッカーというスポーツを通して心身を鍛え、仲間と大切なコミュニケーションを学びましょう。</t>
    <rPh sb="12" eb="13">
      <t>ツウ</t>
    </rPh>
    <rPh sb="15" eb="16">
      <t>ココロ</t>
    </rPh>
    <rPh sb="16" eb="17">
      <t>ミ</t>
    </rPh>
    <rPh sb="18" eb="19">
      <t>キタ</t>
    </rPh>
    <rPh sb="21" eb="23">
      <t>ナカマ</t>
    </rPh>
    <rPh sb="24" eb="26">
      <t>タイセツ</t>
    </rPh>
    <rPh sb="37" eb="38">
      <t>マナ</t>
    </rPh>
    <phoneticPr fontId="2"/>
  </si>
  <si>
    <t>市内、吉野地区に在住の小、中学生を対象とした柔道教室です。梅郷市民センター体育館で稽古をしています。寒稽古、鏡開き等により会員の親睦を図っております。</t>
    <rPh sb="0" eb="2">
      <t>シナイ</t>
    </rPh>
    <rPh sb="3" eb="8">
      <t>ヨシノチク</t>
    </rPh>
    <rPh sb="8" eb="10">
      <t>ザイジュウ</t>
    </rPh>
    <rPh sb="11" eb="12">
      <t>ショウ</t>
    </rPh>
    <rPh sb="13" eb="15">
      <t>チュウガク</t>
    </rPh>
    <rPh sb="15" eb="16">
      <t>セイ</t>
    </rPh>
    <rPh sb="17" eb="19">
      <t>タイショウ</t>
    </rPh>
    <rPh sb="22" eb="26">
      <t>ジュウ</t>
    </rPh>
    <rPh sb="29" eb="37">
      <t>バイゴウシミ</t>
    </rPh>
    <rPh sb="37" eb="40">
      <t>タイイクカン</t>
    </rPh>
    <rPh sb="41" eb="43">
      <t>ケイコ</t>
    </rPh>
    <rPh sb="50" eb="53">
      <t>カンゲイコ</t>
    </rPh>
    <rPh sb="54" eb="56">
      <t>カガミビラ</t>
    </rPh>
    <rPh sb="57" eb="58">
      <t>トウ</t>
    </rPh>
    <rPh sb="61" eb="63">
      <t>カイイン</t>
    </rPh>
    <rPh sb="64" eb="66">
      <t>シンボク</t>
    </rPh>
    <rPh sb="67" eb="68">
      <t>ハカ</t>
    </rPh>
    <phoneticPr fontId="2"/>
  </si>
  <si>
    <t>日曜日9：00～11：00、水曜日17：00～19：00</t>
    <rPh sb="0" eb="2">
      <t>ニチヨウ</t>
    </rPh>
    <rPh sb="2" eb="3">
      <t>ビ</t>
    </rPh>
    <rPh sb="14" eb="17">
      <t>スイヨウビ</t>
    </rPh>
    <phoneticPr fontId="2"/>
  </si>
  <si>
    <t>090-3401-6223</t>
  </si>
  <si>
    <t>吹上小学校体育館、各市民センター、住友金属鉱山アリーナ青梅</t>
    <rPh sb="0" eb="2">
      <t>フキアゲ</t>
    </rPh>
    <rPh sb="2" eb="5">
      <t>ショウガッコウ</t>
    </rPh>
    <rPh sb="5" eb="8">
      <t>タイイクカン</t>
    </rPh>
    <rPh sb="9" eb="10">
      <t>カク</t>
    </rPh>
    <rPh sb="10" eb="12">
      <t>シミン</t>
    </rPh>
    <rPh sb="17" eb="23">
      <t>スミトモキンゾクコウザン</t>
    </rPh>
    <rPh sb="27" eb="29">
      <t>オウメ</t>
    </rPh>
    <phoneticPr fontId="2"/>
  </si>
  <si>
    <t>市内在住の小学生を対象としたミニバスケットボールクラブです。毎週 火、土曜日に藤橋小学校体育館で練習しております。主に練習で大会出場も目指します。チームワークを養い、友達の思いやりを学びます。初心者の方大歓迎です。</t>
    <rPh sb="0" eb="2">
      <t>シナイ</t>
    </rPh>
    <rPh sb="2" eb="4">
      <t>ザイジュウ</t>
    </rPh>
    <rPh sb="5" eb="8">
      <t>ショウガクセイ</t>
    </rPh>
    <rPh sb="9" eb="11">
      <t>タイショウ</t>
    </rPh>
    <rPh sb="30" eb="32">
      <t>マイシュウ</t>
    </rPh>
    <rPh sb="33" eb="34">
      <t>カ</t>
    </rPh>
    <rPh sb="36" eb="38">
      <t>ヨウビ</t>
    </rPh>
    <rPh sb="39" eb="41">
      <t>フジハシ</t>
    </rPh>
    <rPh sb="41" eb="44">
      <t>ショウガッコウ</t>
    </rPh>
    <rPh sb="44" eb="47">
      <t>タイイクカン</t>
    </rPh>
    <rPh sb="48" eb="50">
      <t>レンシュウ</t>
    </rPh>
    <rPh sb="57" eb="58">
      <t>オモ</t>
    </rPh>
    <rPh sb="59" eb="61">
      <t>レンシュウ</t>
    </rPh>
    <rPh sb="62" eb="64">
      <t>タイカイ</t>
    </rPh>
    <rPh sb="64" eb="66">
      <t>シュツジョウ</t>
    </rPh>
    <rPh sb="67" eb="69">
      <t>メザ</t>
    </rPh>
    <rPh sb="80" eb="81">
      <t>ヤシナ</t>
    </rPh>
    <rPh sb="83" eb="85">
      <t>トモダチ</t>
    </rPh>
    <rPh sb="86" eb="87">
      <t>オモ</t>
    </rPh>
    <rPh sb="91" eb="92">
      <t>マナ</t>
    </rPh>
    <rPh sb="96" eb="99">
      <t>ショシンシャ</t>
    </rPh>
    <rPh sb="100" eb="101">
      <t>カタ</t>
    </rPh>
    <rPh sb="101" eb="104">
      <t>ダイカンゲイ</t>
    </rPh>
    <phoneticPr fontId="2"/>
  </si>
  <si>
    <t>福原　啓太</t>
    <rPh sb="0" eb="2">
      <t>フクハラ</t>
    </rPh>
    <rPh sb="3" eb="5">
      <t>ケイタ</t>
    </rPh>
    <phoneticPr fontId="2"/>
  </si>
  <si>
    <t>080-4433-4781</t>
  </si>
  <si>
    <t>0428-33-5247</t>
  </si>
  <si>
    <t>小学生・中学生を対象にバレーボールの基本技術の習得を目指して活動しています。</t>
    <rPh sb="0" eb="2">
      <t>ショウガク</t>
    </rPh>
    <rPh sb="2" eb="3">
      <t>ナマ</t>
    </rPh>
    <rPh sb="4" eb="7">
      <t>チュウガクセイ</t>
    </rPh>
    <rPh sb="8" eb="10">
      <t>タイショウ</t>
    </rPh>
    <rPh sb="18" eb="20">
      <t>キホン</t>
    </rPh>
    <rPh sb="20" eb="22">
      <t>ギジュツ</t>
    </rPh>
    <rPh sb="23" eb="25">
      <t>シュウトク</t>
    </rPh>
    <rPh sb="26" eb="28">
      <t>メザ</t>
    </rPh>
    <rPh sb="30" eb="32">
      <t>カツドウ</t>
    </rPh>
    <phoneticPr fontId="2"/>
  </si>
  <si>
    <t>石嵜　香織</t>
    <rPh sb="0" eb="2">
      <t>イシザキ</t>
    </rPh>
    <rPh sb="3" eb="5">
      <t>カオリ</t>
    </rPh>
    <phoneticPr fontId="2"/>
  </si>
  <si>
    <t>嶋崎　壽勝</t>
    <rPh sb="0" eb="2">
      <t>シマザキ</t>
    </rPh>
    <rPh sb="3" eb="5">
      <t>トシカツ</t>
    </rPh>
    <phoneticPr fontId="2"/>
  </si>
  <si>
    <t>榎本　恵太</t>
    <rPh sb="0" eb="2">
      <t>エノモト</t>
    </rPh>
    <rPh sb="3" eb="5">
      <t>ケイタ</t>
    </rPh>
    <phoneticPr fontId="2"/>
  </si>
  <si>
    <t>中学生バレーボールの練習</t>
    <rPh sb="0" eb="3">
      <t>チュウガクセイ</t>
    </rPh>
    <rPh sb="10" eb="12">
      <t>レンシュウ</t>
    </rPh>
    <phoneticPr fontId="2"/>
  </si>
  <si>
    <t>卓球を通じて、同じ競技を行うジュニア世代同士の交流を深め、技術および競技マナーの向上を図り、青少年の健全な育成を目的とする。</t>
    <rPh sb="0" eb="2">
      <t>タッキュウ</t>
    </rPh>
    <rPh sb="3" eb="4">
      <t>ツウ</t>
    </rPh>
    <rPh sb="7" eb="8">
      <t>オナ</t>
    </rPh>
    <rPh sb="9" eb="11">
      <t>キョウギ</t>
    </rPh>
    <rPh sb="12" eb="13">
      <t>オコナ</t>
    </rPh>
    <rPh sb="18" eb="20">
      <t>セダイ</t>
    </rPh>
    <rPh sb="20" eb="22">
      <t>ドウシ</t>
    </rPh>
    <rPh sb="23" eb="25">
      <t>コウリュウ</t>
    </rPh>
    <rPh sb="26" eb="27">
      <t>フカ</t>
    </rPh>
    <rPh sb="29" eb="31">
      <t>ギジュツ</t>
    </rPh>
    <rPh sb="34" eb="36">
      <t>キョウギ</t>
    </rPh>
    <rPh sb="40" eb="42">
      <t>コウジョウ</t>
    </rPh>
    <rPh sb="43" eb="44">
      <t>ハカ</t>
    </rPh>
    <rPh sb="46" eb="49">
      <t>セイショウネン</t>
    </rPh>
    <rPh sb="50" eb="52">
      <t>ケンゼン</t>
    </rPh>
    <rPh sb="53" eb="55">
      <t>イクセイ</t>
    </rPh>
    <rPh sb="56" eb="58">
      <t>モクテキ</t>
    </rPh>
    <phoneticPr fontId="2"/>
  </si>
  <si>
    <t>日曜日10：00～12：00、水曜日18：00～20：00</t>
    <rPh sb="0" eb="3">
      <t>ニチヨウビ</t>
    </rPh>
    <rPh sb="15" eb="18">
      <t>スイヨウビ</t>
    </rPh>
    <phoneticPr fontId="2"/>
  </si>
  <si>
    <t>半年2,500円</t>
    <rPh sb="0" eb="2">
      <t>ハントシ</t>
    </rPh>
    <rPh sb="7" eb="8">
      <t>エン</t>
    </rPh>
    <phoneticPr fontId="2"/>
  </si>
  <si>
    <t>西多摩・子どもオペラによる街づくりの会</t>
    <rPh sb="0" eb="3">
      <t>ニシタマ</t>
    </rPh>
    <rPh sb="4" eb="5">
      <t>コ</t>
    </rPh>
    <rPh sb="13" eb="14">
      <t>マチ</t>
    </rPh>
    <phoneticPr fontId="2"/>
  </si>
  <si>
    <t>１回2,000円</t>
    <rPh sb="1" eb="2">
      <t>カイ</t>
    </rPh>
    <rPh sb="3" eb="8">
      <t>000エン</t>
    </rPh>
    <phoneticPr fontId="2"/>
  </si>
  <si>
    <t>青梅市立成木小学校体育館</t>
    <rPh sb="0" eb="4">
      <t>オウメシリツ</t>
    </rPh>
    <rPh sb="4" eb="6">
      <t>ナリキ</t>
    </rPh>
    <rPh sb="6" eb="9">
      <t>ショウガッコウ</t>
    </rPh>
    <rPh sb="9" eb="12">
      <t>タイイクカン</t>
    </rPh>
    <phoneticPr fontId="2"/>
  </si>
  <si>
    <t>0428-21-7366</t>
  </si>
  <si>
    <t>隔週日曜日、午後１時～５時</t>
    <rPh sb="0" eb="5">
      <t>カクシュウ</t>
    </rPh>
    <rPh sb="6" eb="8">
      <t>ゴゴ</t>
    </rPh>
    <rPh sb="9" eb="10">
      <t>ジ</t>
    </rPh>
    <rPh sb="12" eb="13">
      <t>ジ</t>
    </rPh>
    <phoneticPr fontId="2"/>
  </si>
  <si>
    <t>日曜柔道スポーツ教室の開催。青梅市内外の試合への参加。市内清掃行事への参加。明るく楽しく強い柔道を目指し稽古を実践。</t>
    <rPh sb="0" eb="2">
      <t>ニチヨウ</t>
    </rPh>
    <rPh sb="2" eb="4">
      <t>ジュウドウ</t>
    </rPh>
    <rPh sb="8" eb="10">
      <t>キョウシツ</t>
    </rPh>
    <rPh sb="11" eb="13">
      <t>カイサイ</t>
    </rPh>
    <rPh sb="14" eb="18">
      <t>オウメシナイ</t>
    </rPh>
    <rPh sb="18" eb="19">
      <t>ガイ</t>
    </rPh>
    <rPh sb="20" eb="22">
      <t>シアイ</t>
    </rPh>
    <rPh sb="24" eb="26">
      <t>サンカ</t>
    </rPh>
    <rPh sb="27" eb="29">
      <t>シナイ</t>
    </rPh>
    <rPh sb="29" eb="31">
      <t>セイソウ</t>
    </rPh>
    <rPh sb="31" eb="33">
      <t>ギョウジ</t>
    </rPh>
    <rPh sb="35" eb="37">
      <t>サンカ</t>
    </rPh>
    <rPh sb="38" eb="39">
      <t>アカ</t>
    </rPh>
    <rPh sb="41" eb="42">
      <t>タノ</t>
    </rPh>
    <rPh sb="44" eb="45">
      <t>ツヨ</t>
    </rPh>
    <rPh sb="46" eb="48">
      <t>ジュウドウ</t>
    </rPh>
    <rPh sb="49" eb="51">
      <t>メザ</t>
    </rPh>
    <rPh sb="52" eb="54">
      <t>ケイコ</t>
    </rPh>
    <rPh sb="55" eb="57">
      <t>ジッセン</t>
    </rPh>
    <phoneticPr fontId="2"/>
  </si>
  <si>
    <t>梶浦　義己</t>
    <rPh sb="0" eb="2">
      <t>カジウラ</t>
    </rPh>
    <rPh sb="3" eb="4">
      <t>ギ</t>
    </rPh>
    <rPh sb="4" eb="5">
      <t>ミ</t>
    </rPh>
    <phoneticPr fontId="2"/>
  </si>
  <si>
    <t>子供フラダンス</t>
    <rPh sb="0" eb="2">
      <t>コドモ</t>
    </rPh>
    <phoneticPr fontId="2"/>
  </si>
  <si>
    <t>青梅市立若草小学校体育館</t>
    <rPh sb="0" eb="4">
      <t>オウメシリツ</t>
    </rPh>
    <rPh sb="4" eb="6">
      <t>ワカクサ</t>
    </rPh>
    <rPh sb="6" eb="9">
      <t>ショウガッコウ</t>
    </rPh>
    <rPh sb="9" eb="12">
      <t>タイイクカン</t>
    </rPh>
    <phoneticPr fontId="2"/>
  </si>
  <si>
    <t>毎週火曜日19：30～21：30</t>
    <rPh sb="0" eb="2">
      <t>マイシュウ</t>
    </rPh>
    <rPh sb="2" eb="5">
      <t>カヨウビ</t>
    </rPh>
    <phoneticPr fontId="2"/>
  </si>
  <si>
    <t>健全な青少年育成を目指した世界的社会教育団体で、活動は主に野外が中心です。年令により５部門の隊があり、それぞれの子どもたちの個性と成長を十分に考えた教育制度により運用されております。</t>
    <rPh sb="0" eb="2">
      <t>ケンゼン</t>
    </rPh>
    <rPh sb="3" eb="6">
      <t>セイショウネン</t>
    </rPh>
    <rPh sb="6" eb="8">
      <t>イクセイ</t>
    </rPh>
    <rPh sb="9" eb="11">
      <t>メザ</t>
    </rPh>
    <rPh sb="13" eb="16">
      <t>セカイテキ</t>
    </rPh>
    <rPh sb="16" eb="18">
      <t>シャカイ</t>
    </rPh>
    <rPh sb="18" eb="20">
      <t>キョウイク</t>
    </rPh>
    <rPh sb="20" eb="22">
      <t>ダンタイ</t>
    </rPh>
    <rPh sb="24" eb="26">
      <t>カツドウ</t>
    </rPh>
    <rPh sb="27" eb="28">
      <t>オモ</t>
    </rPh>
    <rPh sb="29" eb="31">
      <t>ヤガイ</t>
    </rPh>
    <rPh sb="32" eb="34">
      <t>チュウシン</t>
    </rPh>
    <rPh sb="37" eb="39">
      <t>ネンレイ</t>
    </rPh>
    <rPh sb="43" eb="45">
      <t>ブモン</t>
    </rPh>
    <rPh sb="46" eb="47">
      <t>タイ</t>
    </rPh>
    <rPh sb="56" eb="57">
      <t>コ</t>
    </rPh>
    <rPh sb="62" eb="64">
      <t>コセイ</t>
    </rPh>
    <rPh sb="65" eb="67">
      <t>セイチョウ</t>
    </rPh>
    <rPh sb="68" eb="70">
      <t>ジュウブン</t>
    </rPh>
    <rPh sb="71" eb="72">
      <t>カンガ</t>
    </rPh>
    <rPh sb="74" eb="76">
      <t>キョウイク</t>
    </rPh>
    <rPh sb="76" eb="78">
      <t>セイド</t>
    </rPh>
    <rPh sb="81" eb="83">
      <t>ウンヨウ</t>
    </rPh>
    <phoneticPr fontId="2"/>
  </si>
  <si>
    <t>基本練習を中心に個々の技術を高め少人数での試合を主に、意思の疎通・戦術等々の指導をしていく。練習の成果が発揮できる場につなげていきたい。</t>
    <rPh sb="0" eb="2">
      <t>キホン</t>
    </rPh>
    <rPh sb="2" eb="4">
      <t>レンシュウ</t>
    </rPh>
    <rPh sb="5" eb="7">
      <t>チュウシン</t>
    </rPh>
    <rPh sb="8" eb="10">
      <t>ココ</t>
    </rPh>
    <rPh sb="11" eb="13">
      <t>ギジュツ</t>
    </rPh>
    <rPh sb="14" eb="15">
      <t>タカ</t>
    </rPh>
    <rPh sb="16" eb="19">
      <t>ショウニンズウ</t>
    </rPh>
    <rPh sb="21" eb="23">
      <t>シアイ</t>
    </rPh>
    <rPh sb="24" eb="25">
      <t>シュ</t>
    </rPh>
    <rPh sb="27" eb="29">
      <t>イシ</t>
    </rPh>
    <rPh sb="30" eb="32">
      <t>ソツウ</t>
    </rPh>
    <rPh sb="33" eb="35">
      <t>センジュツ</t>
    </rPh>
    <rPh sb="35" eb="37">
      <t>トウトウ</t>
    </rPh>
    <rPh sb="38" eb="40">
      <t>シドウ</t>
    </rPh>
    <rPh sb="46" eb="48">
      <t>レンシュウ</t>
    </rPh>
    <rPh sb="49" eb="51">
      <t>セイカ</t>
    </rPh>
    <rPh sb="52" eb="54">
      <t>ハッキ</t>
    </rPh>
    <rPh sb="57" eb="58">
      <t>バ</t>
    </rPh>
    <phoneticPr fontId="2"/>
  </si>
  <si>
    <t>　青梅市内で活動しております少年サッカーチームです。多数の試合、練習に選手・コーチ・保護者と共に楽しく活動しております。体験はいつでもＯＫですので是非参加して下さい。</t>
    <rPh sb="1" eb="5">
      <t>オウメシナイ</t>
    </rPh>
    <rPh sb="6" eb="8">
      <t>カツドウ</t>
    </rPh>
    <rPh sb="14" eb="16">
      <t>ショウネン</t>
    </rPh>
    <rPh sb="26" eb="28">
      <t>タスウ</t>
    </rPh>
    <rPh sb="29" eb="31">
      <t>シアイ</t>
    </rPh>
    <rPh sb="32" eb="34">
      <t>レンシュウ</t>
    </rPh>
    <rPh sb="35" eb="37">
      <t>センシュ</t>
    </rPh>
    <rPh sb="42" eb="45">
      <t>ホゴシャ</t>
    </rPh>
    <rPh sb="46" eb="47">
      <t>トモ</t>
    </rPh>
    <rPh sb="48" eb="49">
      <t>タノ</t>
    </rPh>
    <rPh sb="51" eb="53">
      <t>カツドウ</t>
    </rPh>
    <rPh sb="60" eb="62">
      <t>タイケン</t>
    </rPh>
    <rPh sb="73" eb="75">
      <t>ゼヒ</t>
    </rPh>
    <rPh sb="75" eb="77">
      <t>サンカ</t>
    </rPh>
    <rPh sb="79" eb="80">
      <t>クダ</t>
    </rPh>
    <phoneticPr fontId="2"/>
  </si>
  <si>
    <t>地元の小学生を対象とした軟式野球クラブです。吹上ファイターズと小曾木少年野球クラブ合同チームで活動しています。毎週土・日、吹上小または小曾木市民センターグラウンドで練習しています。ぜひ体験に来て下さい！</t>
    <rPh sb="0" eb="2">
      <t>ジモト</t>
    </rPh>
    <rPh sb="3" eb="6">
      <t>ショウガクセイ</t>
    </rPh>
    <rPh sb="7" eb="12">
      <t>タイショウ</t>
    </rPh>
    <rPh sb="12" eb="16">
      <t>ナンシキヤキュウ</t>
    </rPh>
    <rPh sb="22" eb="24">
      <t>フキアゲ</t>
    </rPh>
    <rPh sb="31" eb="41">
      <t>オソキショウネンヤキ</t>
    </rPh>
    <rPh sb="41" eb="47">
      <t>ゴウドウ</t>
    </rPh>
    <rPh sb="47" eb="49">
      <t>カツドウ</t>
    </rPh>
    <rPh sb="55" eb="57">
      <t>マイシュウ</t>
    </rPh>
    <rPh sb="57" eb="58">
      <t>ド</t>
    </rPh>
    <rPh sb="59" eb="60">
      <t>ニ</t>
    </rPh>
    <rPh sb="61" eb="64">
      <t>フキア</t>
    </rPh>
    <rPh sb="67" eb="72">
      <t>オソキシミン</t>
    </rPh>
    <rPh sb="82" eb="84">
      <t>レンシュウ</t>
    </rPh>
    <rPh sb="92" eb="94">
      <t>タイケン</t>
    </rPh>
    <rPh sb="95" eb="96">
      <t>キ</t>
    </rPh>
    <rPh sb="97" eb="98">
      <t>クダ</t>
    </rPh>
    <phoneticPr fontId="2"/>
  </si>
  <si>
    <t>火曜日16：20～19：30、木曜日17：00～19：00、土曜日13：30～15：00</t>
    <rPh sb="0" eb="3">
      <t>カヨウビ</t>
    </rPh>
    <rPh sb="15" eb="18">
      <t>モクヨウビ</t>
    </rPh>
    <rPh sb="30" eb="33">
      <t>ドヨウビ</t>
    </rPh>
    <phoneticPr fontId="2"/>
  </si>
  <si>
    <t>090-3207-2575</t>
  </si>
  <si>
    <t>バレーボール活動、および成長に必要な身体作りを行う</t>
    <rPh sb="6" eb="8">
      <t>カツドウ</t>
    </rPh>
    <rPh sb="12" eb="14">
      <t>セイチョウ</t>
    </rPh>
    <rPh sb="18" eb="20">
      <t>シンタイ</t>
    </rPh>
    <rPh sb="20" eb="21">
      <t>ツク</t>
    </rPh>
    <rPh sb="23" eb="24">
      <t>オコナ</t>
    </rPh>
    <phoneticPr fontId="2"/>
  </si>
  <si>
    <t>小中学生を対象にバレーボールの技術向上、体力作りを行うバレーボール塾。バレーボールだけでない体力と知識を学ぶ。</t>
    <rPh sb="0" eb="4">
      <t>ショウチュウガクセイ</t>
    </rPh>
    <rPh sb="5" eb="7">
      <t>タイショウ</t>
    </rPh>
    <rPh sb="15" eb="17">
      <t>ギジュツ</t>
    </rPh>
    <rPh sb="17" eb="19">
      <t>コウジョウ</t>
    </rPh>
    <rPh sb="20" eb="23">
      <t>タイ</t>
    </rPh>
    <rPh sb="25" eb="26">
      <t>オコナ</t>
    </rPh>
    <rPh sb="33" eb="34">
      <t>ジュク</t>
    </rPh>
    <rPh sb="46" eb="48">
      <t>タイリョク</t>
    </rPh>
    <rPh sb="49" eb="51">
      <t>チシキ</t>
    </rPh>
    <rPh sb="52" eb="53">
      <t>マナ</t>
    </rPh>
    <phoneticPr fontId="2"/>
  </si>
  <si>
    <t>アルティメット</t>
  </si>
  <si>
    <t>青梅市立今井小学校体育館　他</t>
    <rPh sb="0" eb="4">
      <t>オウメシリツ</t>
    </rPh>
    <rPh sb="4" eb="6">
      <t>イマイ</t>
    </rPh>
    <rPh sb="6" eb="7">
      <t>ショウ</t>
    </rPh>
    <rPh sb="7" eb="9">
      <t>ガッコウ</t>
    </rPh>
    <rPh sb="9" eb="12">
      <t>タイイクカン</t>
    </rPh>
    <rPh sb="13" eb="14">
      <t>ホカ</t>
    </rPh>
    <phoneticPr fontId="2"/>
  </si>
  <si>
    <t>毎週土曜日9：00～12：00・日曜日13：00～16：00</t>
    <rPh sb="0" eb="2">
      <t>マイシュウ</t>
    </rPh>
    <rPh sb="2" eb="3">
      <t>ド</t>
    </rPh>
    <rPh sb="3" eb="5">
      <t>ヨウビ</t>
    </rPh>
    <rPh sb="16" eb="19">
      <t>ニチヨウビ</t>
    </rPh>
    <phoneticPr fontId="2"/>
  </si>
  <si>
    <t>年10,000円</t>
    <rPh sb="0" eb="1">
      <t>ネン</t>
    </rPh>
    <rPh sb="3" eb="8">
      <t>000エン</t>
    </rPh>
    <phoneticPr fontId="2"/>
  </si>
  <si>
    <t>永山公園体育館、住友金属鉱山アリーナ青梅</t>
    <rPh sb="2" eb="4">
      <t>コウエン</t>
    </rPh>
    <rPh sb="8" eb="14">
      <t>スミトモキンゾクコウザン</t>
    </rPh>
    <rPh sb="18" eb="20">
      <t>オウメ</t>
    </rPh>
    <phoneticPr fontId="2"/>
  </si>
  <si>
    <t>エアーズＢＢＣ</t>
  </si>
  <si>
    <t>バスケットボールの練習</t>
    <rPh sb="9" eb="11">
      <t>レンシュウ</t>
    </rPh>
    <phoneticPr fontId="2"/>
  </si>
  <si>
    <t>青梅市立第二中学校体育館</t>
    <rPh sb="0" eb="4">
      <t>オウメシ</t>
    </rPh>
    <rPh sb="4" eb="9">
      <t>ダイニチ</t>
    </rPh>
    <rPh sb="9" eb="12">
      <t>タイイクカン</t>
    </rPh>
    <phoneticPr fontId="2"/>
  </si>
  <si>
    <t>月額100円（別途保険料有）</t>
    <rPh sb="0" eb="2">
      <t>ゲツガク</t>
    </rPh>
    <rPh sb="5" eb="6">
      <t>エン</t>
    </rPh>
    <rPh sb="7" eb="9">
      <t>ベット</t>
    </rPh>
    <rPh sb="9" eb="12">
      <t>ホケンリョウ</t>
    </rPh>
    <rPh sb="12" eb="13">
      <t>アリ</t>
    </rPh>
    <phoneticPr fontId="2"/>
  </si>
  <si>
    <t>月額1,250円</t>
    <rPh sb="0" eb="1">
      <t>ゲツ</t>
    </rPh>
    <rPh sb="1" eb="2">
      <t>ガク</t>
    </rPh>
    <rPh sb="7" eb="8">
      <t>エン</t>
    </rPh>
    <phoneticPr fontId="2"/>
  </si>
  <si>
    <t>フラダンス＆タヒチアンダンス</t>
  </si>
  <si>
    <t>内山　英紀</t>
    <rPh sb="0" eb="2">
      <t>ウチヤマ</t>
    </rPh>
    <rPh sb="3" eb="5">
      <t>ヒデキ</t>
    </rPh>
    <phoneticPr fontId="2"/>
  </si>
  <si>
    <t>天ヶ瀬グラウンド、青梅市立河辺小学校グラウンド</t>
    <rPh sb="0" eb="3">
      <t>アマガセ</t>
    </rPh>
    <rPh sb="9" eb="13">
      <t>オウメシリツ</t>
    </rPh>
    <rPh sb="13" eb="15">
      <t>カベ</t>
    </rPh>
    <rPh sb="15" eb="18">
      <t>ショウガッコウ</t>
    </rPh>
    <phoneticPr fontId="2"/>
  </si>
  <si>
    <t>同じ中学の友達とは違う広い範囲での友人・仲間を持つことにより視野を広げていき、団体活動の中で協調性と相手を思いやる心と自分一人ではできないことを仲間と共に頑張る精神を養う事を目標にしています。</t>
    <rPh sb="0" eb="1">
      <t>オナ</t>
    </rPh>
    <rPh sb="2" eb="4">
      <t>チュウガク</t>
    </rPh>
    <rPh sb="5" eb="7">
      <t>トモダチ</t>
    </rPh>
    <rPh sb="9" eb="10">
      <t>チガ</t>
    </rPh>
    <rPh sb="11" eb="12">
      <t>ヒロ</t>
    </rPh>
    <rPh sb="13" eb="15">
      <t>ハンイ</t>
    </rPh>
    <rPh sb="17" eb="19">
      <t>ユウジン</t>
    </rPh>
    <rPh sb="20" eb="22">
      <t>ナカマ</t>
    </rPh>
    <rPh sb="23" eb="24">
      <t>モ</t>
    </rPh>
    <rPh sb="30" eb="32">
      <t>シヤ</t>
    </rPh>
    <rPh sb="33" eb="34">
      <t>ヒロ</t>
    </rPh>
    <rPh sb="39" eb="43">
      <t>ダンタイカツドウ</t>
    </rPh>
    <rPh sb="44" eb="45">
      <t>ナカ</t>
    </rPh>
    <rPh sb="46" eb="49">
      <t>キョウチョウセイ</t>
    </rPh>
    <rPh sb="50" eb="52">
      <t>アイテ</t>
    </rPh>
    <rPh sb="53" eb="54">
      <t>オモ</t>
    </rPh>
    <rPh sb="57" eb="58">
      <t>ココロ</t>
    </rPh>
    <rPh sb="59" eb="61">
      <t>ジブン</t>
    </rPh>
    <rPh sb="61" eb="63">
      <t>ヒトリ</t>
    </rPh>
    <rPh sb="72" eb="74">
      <t>ナカマ</t>
    </rPh>
    <rPh sb="75" eb="76">
      <t>トモ</t>
    </rPh>
    <rPh sb="77" eb="79">
      <t>ガンバ</t>
    </rPh>
    <rPh sb="80" eb="82">
      <t>セイシン</t>
    </rPh>
    <rPh sb="83" eb="84">
      <t>ヤシナ</t>
    </rPh>
    <rPh sb="85" eb="86">
      <t>コト</t>
    </rPh>
    <rPh sb="87" eb="89">
      <t>モクヒョウ</t>
    </rPh>
    <phoneticPr fontId="2"/>
  </si>
  <si>
    <t>野外、長淵市民センター、東青梅市民センターほか各市民センター</t>
    <rPh sb="0" eb="2">
      <t>ヤガイ</t>
    </rPh>
    <rPh sb="3" eb="5">
      <t>ナガブチ</t>
    </rPh>
    <rPh sb="5" eb="7">
      <t>シミン</t>
    </rPh>
    <rPh sb="12" eb="15">
      <t>ヒガシオウメ</t>
    </rPh>
    <rPh sb="15" eb="17">
      <t>シミン</t>
    </rPh>
    <rPh sb="23" eb="24">
      <t>カク</t>
    </rPh>
    <rPh sb="24" eb="26">
      <t>シミン</t>
    </rPh>
    <phoneticPr fontId="2"/>
  </si>
  <si>
    <t>0428-76-0966</t>
  </si>
  <si>
    <t>入会金3,000円　年額（育成会費）15,000円、登録保険料7,750円</t>
    <rPh sb="0" eb="3">
      <t>ニュウカイキン</t>
    </rPh>
    <rPh sb="8" eb="9">
      <t>エン</t>
    </rPh>
    <rPh sb="10" eb="11">
      <t>ネン</t>
    </rPh>
    <rPh sb="11" eb="12">
      <t>ガク</t>
    </rPh>
    <rPh sb="13" eb="15">
      <t>イクセイ</t>
    </rPh>
    <rPh sb="15" eb="17">
      <t>カイヒ</t>
    </rPh>
    <rPh sb="24" eb="25">
      <t>エン</t>
    </rPh>
    <rPh sb="26" eb="28">
      <t>トウロク</t>
    </rPh>
    <rPh sb="28" eb="31">
      <t>ホケンリョウ</t>
    </rPh>
    <rPh sb="36" eb="37">
      <t>エン</t>
    </rPh>
    <phoneticPr fontId="2"/>
  </si>
  <si>
    <t>市内在住の小学生、中学生を中心としたオペラ教室です。隔週日曜日にＳ＆Ｄたまぐーセンター、新町市民センターにて練習。教室の仕上げには成果発表公演を行います。</t>
    <rPh sb="0" eb="5">
      <t>シナイザ</t>
    </rPh>
    <rPh sb="5" eb="8">
      <t>ショウ</t>
    </rPh>
    <rPh sb="9" eb="12">
      <t>チュウガクセイ</t>
    </rPh>
    <rPh sb="13" eb="15">
      <t>チュウシン</t>
    </rPh>
    <rPh sb="21" eb="23">
      <t>キョウシツ</t>
    </rPh>
    <rPh sb="26" eb="28">
      <t>カクシュウ</t>
    </rPh>
    <rPh sb="28" eb="31">
      <t>ニチヨウビ</t>
    </rPh>
    <rPh sb="44" eb="48">
      <t>シンマチシミン</t>
    </rPh>
    <rPh sb="54" eb="56">
      <t>レンシュウ</t>
    </rPh>
    <rPh sb="57" eb="59">
      <t>キョウシツ</t>
    </rPh>
    <rPh sb="60" eb="65">
      <t>シア</t>
    </rPh>
    <rPh sb="65" eb="71">
      <t>セイカハッピ</t>
    </rPh>
    <rPh sb="72" eb="73">
      <t>オコナ</t>
    </rPh>
    <phoneticPr fontId="2"/>
  </si>
  <si>
    <t>アネラレイこどもフラダンス</t>
  </si>
  <si>
    <t>大堀　慎一</t>
    <rPh sb="0" eb="2">
      <t>オオホリ</t>
    </rPh>
    <rPh sb="3" eb="5">
      <t>シンイチ</t>
    </rPh>
    <phoneticPr fontId="2"/>
  </si>
  <si>
    <t>平日、18：00～19：30</t>
    <rPh sb="0" eb="2">
      <t>ヘイジツ</t>
    </rPh>
    <phoneticPr fontId="2"/>
  </si>
  <si>
    <t>裏宿ＪＴＣ</t>
    <rPh sb="0" eb="2">
      <t>ウラジュク</t>
    </rPh>
    <phoneticPr fontId="2"/>
  </si>
  <si>
    <t>卓球</t>
    <rPh sb="0" eb="2">
      <t>タッキュウ</t>
    </rPh>
    <phoneticPr fontId="2"/>
  </si>
  <si>
    <t>090-3542-2210</t>
  </si>
  <si>
    <t>青梅市立新町中学校</t>
    <rPh sb="0" eb="4">
      <t>オウメシリツ</t>
    </rPh>
    <rPh sb="4" eb="6">
      <t>シンマチ</t>
    </rPh>
    <rPh sb="6" eb="9">
      <t>チュウガッコウ</t>
    </rPh>
    <phoneticPr fontId="2"/>
  </si>
  <si>
    <t>土・日曜日、祝日9：00～17：00</t>
    <rPh sb="0" eb="1">
      <t>ド</t>
    </rPh>
    <rPh sb="2" eb="4">
      <t>ニチヨウ</t>
    </rPh>
    <rPh sb="6" eb="8">
      <t>シュクジツ</t>
    </rPh>
    <phoneticPr fontId="2"/>
  </si>
  <si>
    <t>畑山　政彦</t>
    <rPh sb="0" eb="2">
      <t>ハタヤマ</t>
    </rPh>
    <rPh sb="3" eb="5">
      <t>マサヒコ</t>
    </rPh>
    <phoneticPr fontId="2"/>
  </si>
  <si>
    <t>090-8179-1139</t>
  </si>
  <si>
    <t>青梅リトルシニア野球協会</t>
    <rPh sb="0" eb="2">
      <t>オウメ</t>
    </rPh>
    <rPh sb="8" eb="10">
      <t>ヤキュウ</t>
    </rPh>
    <rPh sb="10" eb="12">
      <t>キョウカイ</t>
    </rPh>
    <phoneticPr fontId="2"/>
  </si>
  <si>
    <t>青梅市では、減少してしまったミニバスケットボールのチームの中で、４０年以上活動しており東京都では伝統あるチームです。</t>
    <rPh sb="0" eb="3">
      <t>オウメシ</t>
    </rPh>
    <rPh sb="6" eb="8">
      <t>ゲンショウ</t>
    </rPh>
    <rPh sb="29" eb="30">
      <t>ナカ</t>
    </rPh>
    <rPh sb="34" eb="37">
      <t>ネンイジョウ</t>
    </rPh>
    <rPh sb="37" eb="39">
      <t>カツドウ</t>
    </rPh>
    <rPh sb="43" eb="46">
      <t>トウキョウト</t>
    </rPh>
    <rPh sb="48" eb="50">
      <t>デントウ</t>
    </rPh>
    <phoneticPr fontId="2"/>
  </si>
  <si>
    <t>青梅市立第二小学校</t>
    <rPh sb="0" eb="2">
      <t>オウメ</t>
    </rPh>
    <rPh sb="2" eb="4">
      <t>シリツ</t>
    </rPh>
    <rPh sb="4" eb="5">
      <t>ダイ</t>
    </rPh>
    <rPh sb="5" eb="6">
      <t>２</t>
    </rPh>
    <rPh sb="6" eb="7">
      <t>ショウ</t>
    </rPh>
    <rPh sb="7" eb="9">
      <t>ガッコウ</t>
    </rPh>
    <phoneticPr fontId="2"/>
  </si>
  <si>
    <t>大門市民センター、住友金属鉱山アリーナ青梅</t>
    <rPh sb="0" eb="2">
      <t>ダイモン</t>
    </rPh>
    <rPh sb="2" eb="4">
      <t>シミン</t>
    </rPh>
    <phoneticPr fontId="2"/>
  </si>
  <si>
    <t>青梅市立第六小学校グラウンド、体育館など</t>
    <rPh sb="0" eb="4">
      <t>オウメシリツ</t>
    </rPh>
    <rPh sb="4" eb="6">
      <t>ダイロク</t>
    </rPh>
    <rPh sb="6" eb="9">
      <t>ショウガッコウ</t>
    </rPh>
    <rPh sb="15" eb="18">
      <t>タイイクカン</t>
    </rPh>
    <phoneticPr fontId="2"/>
  </si>
  <si>
    <t>レクリエーション活動</t>
    <rPh sb="8" eb="10">
      <t>カツドウ</t>
    </rPh>
    <phoneticPr fontId="2"/>
  </si>
  <si>
    <t>青梅市立友田小学校体育館</t>
    <rPh sb="0" eb="4">
      <t>オウメシリツ</t>
    </rPh>
    <rPh sb="4" eb="6">
      <t>トモダ</t>
    </rPh>
    <rPh sb="6" eb="9">
      <t>ショウガッコウ</t>
    </rPh>
    <rPh sb="9" eb="12">
      <t>タイイクカン</t>
    </rPh>
    <phoneticPr fontId="2"/>
  </si>
  <si>
    <t>レクリエーション活動</t>
  </si>
  <si>
    <t>本クラブは、サッカーの技術・体力の向上を図るとともに、集団活動の中で強い意志・協調性・礼儀正しさを養い、中学校・ジュニアユースに繋げられる指導のもと、健全な選手の育成を目指す。</t>
    <rPh sb="0" eb="1">
      <t>ホン</t>
    </rPh>
    <rPh sb="11" eb="13">
      <t>ギジュツ</t>
    </rPh>
    <rPh sb="14" eb="16">
      <t>タイリョク</t>
    </rPh>
    <rPh sb="20" eb="21">
      <t>ハカ</t>
    </rPh>
    <rPh sb="27" eb="34">
      <t>シュウダンカツ</t>
    </rPh>
    <rPh sb="34" eb="38">
      <t>ツヨイイ</t>
    </rPh>
    <rPh sb="39" eb="42">
      <t>キョウチョウセイ</t>
    </rPh>
    <rPh sb="43" eb="48">
      <t>レイギタ</t>
    </rPh>
    <rPh sb="49" eb="52">
      <t>ヤシナ</t>
    </rPh>
    <rPh sb="52" eb="55">
      <t>チュウガッコウ</t>
    </rPh>
    <rPh sb="64" eb="65">
      <t>ツナ</t>
    </rPh>
    <rPh sb="69" eb="71">
      <t>シドウ</t>
    </rPh>
    <rPh sb="75" eb="77">
      <t>ケンゼン</t>
    </rPh>
    <rPh sb="78" eb="80">
      <t>センシュ</t>
    </rPh>
    <rPh sb="81" eb="84">
      <t>イ</t>
    </rPh>
    <rPh sb="84" eb="86">
      <t>メザ</t>
    </rPh>
    <phoneticPr fontId="2"/>
  </si>
  <si>
    <t>青梅市立第四小学校グラウンド</t>
    <rPh sb="0" eb="4">
      <t>オウメシリツ</t>
    </rPh>
    <rPh sb="4" eb="5">
      <t>ダイ</t>
    </rPh>
    <rPh sb="5" eb="6">
      <t>４</t>
    </rPh>
    <rPh sb="6" eb="7">
      <t>ショウ</t>
    </rPh>
    <rPh sb="7" eb="9">
      <t>ガッコウ</t>
    </rPh>
    <phoneticPr fontId="2"/>
  </si>
  <si>
    <t>毎週月・水・金曜日19:00～21：30</t>
    <rPh sb="0" eb="2">
      <t>マイシュウ</t>
    </rPh>
    <rPh sb="2" eb="3">
      <t>ゲツ</t>
    </rPh>
    <rPh sb="4" eb="5">
      <t>スイ</t>
    </rPh>
    <rPh sb="6" eb="7">
      <t>キン</t>
    </rPh>
    <rPh sb="7" eb="9">
      <t>ヨウビ</t>
    </rPh>
    <phoneticPr fontId="2"/>
  </si>
  <si>
    <t>0428-27-4586</t>
  </si>
  <si>
    <t>ＳＫＦ若草</t>
    <rPh sb="3" eb="5">
      <t>ワカクサ</t>
    </rPh>
    <phoneticPr fontId="2"/>
  </si>
  <si>
    <t>ＡＤＶＡＮＣＥ</t>
  </si>
  <si>
    <t>0428-34-9912</t>
  </si>
  <si>
    <t>0428-23-3591</t>
  </si>
  <si>
    <t>青梅市立霞台小学校校庭</t>
    <rPh sb="0" eb="4">
      <t>オウメシリツ</t>
    </rPh>
    <rPh sb="4" eb="5">
      <t>カスミ</t>
    </rPh>
    <rPh sb="5" eb="6">
      <t>ダイ</t>
    </rPh>
    <rPh sb="6" eb="7">
      <t>ショウ</t>
    </rPh>
    <rPh sb="7" eb="9">
      <t>ガッコウ</t>
    </rPh>
    <rPh sb="9" eb="11">
      <t>コウテイ</t>
    </rPh>
    <phoneticPr fontId="2"/>
  </si>
  <si>
    <t>青梅市立霞台小学校　青梅市民センター</t>
    <rPh sb="0" eb="4">
      <t>オウメシリツ</t>
    </rPh>
    <rPh sb="4" eb="6">
      <t>カスミダイ</t>
    </rPh>
    <rPh sb="6" eb="9">
      <t>ショウガッコウ</t>
    </rPh>
    <rPh sb="10" eb="12">
      <t>オウメ</t>
    </rPh>
    <rPh sb="12" eb="14">
      <t>シミン</t>
    </rPh>
    <phoneticPr fontId="2"/>
  </si>
  <si>
    <t>0428-84-0681</t>
  </si>
  <si>
    <t>0428-23-0418</t>
  </si>
  <si>
    <t>0428-32-8426</t>
  </si>
  <si>
    <t>青梅市立藤橋小学校</t>
    <rPh sb="0" eb="4">
      <t>オウメシリツ</t>
    </rPh>
    <rPh sb="4" eb="6">
      <t>フジハシ</t>
    </rPh>
    <rPh sb="6" eb="9">
      <t>ショウガッコウ</t>
    </rPh>
    <phoneticPr fontId="2"/>
  </si>
  <si>
    <t>ダンスサークルＨＡＬ</t>
  </si>
  <si>
    <t>月額1,200円</t>
    <rPh sb="0" eb="2">
      <t>ゲツガク</t>
    </rPh>
    <rPh sb="7" eb="8">
      <t>エン</t>
    </rPh>
    <phoneticPr fontId="2"/>
  </si>
  <si>
    <t>河辺地域、河辺市民センター、青梅市立河辺小学校</t>
    <rPh sb="0" eb="2">
      <t>カベ</t>
    </rPh>
    <rPh sb="2" eb="4">
      <t>チイキ</t>
    </rPh>
    <rPh sb="5" eb="7">
      <t>カベ</t>
    </rPh>
    <rPh sb="7" eb="9">
      <t>シミン</t>
    </rPh>
    <rPh sb="14" eb="18">
      <t>オウメシリツ</t>
    </rPh>
    <rPh sb="18" eb="20">
      <t>カベ</t>
    </rPh>
    <rPh sb="20" eb="23">
      <t>ショウガッコウ</t>
    </rPh>
    <phoneticPr fontId="2"/>
  </si>
  <si>
    <t>0428-23-4358</t>
  </si>
  <si>
    <t>青梅市立吹上小学校体育館</t>
    <rPh sb="0" eb="4">
      <t>オウメシリツ</t>
    </rPh>
    <rPh sb="4" eb="6">
      <t>フキアゲ</t>
    </rPh>
    <rPh sb="6" eb="9">
      <t>ショウガッコウ</t>
    </rPh>
    <rPh sb="9" eb="12">
      <t>タイイクカン</t>
    </rPh>
    <phoneticPr fontId="2"/>
  </si>
  <si>
    <t>並木　信幸</t>
    <rPh sb="0" eb="2">
      <t>ナミキ</t>
    </rPh>
    <rPh sb="3" eb="5">
      <t>ノブユキ</t>
    </rPh>
    <phoneticPr fontId="2"/>
  </si>
  <si>
    <t>090-7916-8972</t>
  </si>
  <si>
    <t>東青梅剣道教室</t>
  </si>
  <si>
    <t>0428-24-8943</t>
  </si>
  <si>
    <t>毎週土曜日 17：00～19：30</t>
  </si>
  <si>
    <t>須田　邦彦</t>
    <rPh sb="0" eb="2">
      <t>スダ</t>
    </rPh>
    <rPh sb="3" eb="5">
      <t>クニヒコ</t>
    </rPh>
    <phoneticPr fontId="2"/>
  </si>
  <si>
    <t>0428-24-8289</t>
  </si>
  <si>
    <t>岩井　克真</t>
    <rPh sb="0" eb="2">
      <t>イワイ</t>
    </rPh>
    <rPh sb="3" eb="4">
      <t>カツ</t>
    </rPh>
    <rPh sb="4" eb="5">
      <t>マコト</t>
    </rPh>
    <phoneticPr fontId="2"/>
  </si>
  <si>
    <t>市内在住の小・中学生を対象とした柔道会です。柔道を好きになることを主眼に置いてがんばっています。柔道に興味がある方、見学に来てください。</t>
    <rPh sb="0" eb="2">
      <t>シナイ</t>
    </rPh>
    <rPh sb="2" eb="4">
      <t>ザイジュウ</t>
    </rPh>
    <rPh sb="5" eb="6">
      <t>ショウ</t>
    </rPh>
    <rPh sb="7" eb="10">
      <t>チュウガクセイ</t>
    </rPh>
    <rPh sb="11" eb="13">
      <t>タイショウ</t>
    </rPh>
    <rPh sb="16" eb="18">
      <t>ジュウドウ</t>
    </rPh>
    <rPh sb="18" eb="19">
      <t>カイ</t>
    </rPh>
    <rPh sb="22" eb="24">
      <t>ジュウドウ</t>
    </rPh>
    <rPh sb="25" eb="26">
      <t>ス</t>
    </rPh>
    <rPh sb="33" eb="35">
      <t>シュガン</t>
    </rPh>
    <rPh sb="36" eb="37">
      <t>オ</t>
    </rPh>
    <rPh sb="48" eb="50">
      <t>ジュウドウ</t>
    </rPh>
    <rPh sb="51" eb="53">
      <t>キョウミ</t>
    </rPh>
    <rPh sb="56" eb="57">
      <t>カタ</t>
    </rPh>
    <rPh sb="58" eb="60">
      <t>ケンガク</t>
    </rPh>
    <rPh sb="61" eb="62">
      <t>キ</t>
    </rPh>
    <phoneticPr fontId="2"/>
  </si>
  <si>
    <t>0428-31-8021</t>
  </si>
  <si>
    <t>毎週土・日曜日 9：00～16：30</t>
    <rPh sb="0" eb="2">
      <t>マイシュウ</t>
    </rPh>
    <rPh sb="2" eb="3">
      <t>ド</t>
    </rPh>
    <rPh sb="4" eb="5">
      <t>ニチ</t>
    </rPh>
    <rPh sb="5" eb="7">
      <t>ヨウビ</t>
    </rPh>
    <phoneticPr fontId="2"/>
  </si>
  <si>
    <t>柔道を通じて、少年少女の健全育成を図る。</t>
    <rPh sb="0" eb="2">
      <t>ジュウドウ</t>
    </rPh>
    <rPh sb="3" eb="4">
      <t>ツウ</t>
    </rPh>
    <rPh sb="7" eb="9">
      <t>ショウネン</t>
    </rPh>
    <rPh sb="9" eb="11">
      <t>ショウジョ</t>
    </rPh>
    <rPh sb="12" eb="14">
      <t>ケンゼン</t>
    </rPh>
    <rPh sb="14" eb="16">
      <t>イクセイ</t>
    </rPh>
    <rPh sb="17" eb="18">
      <t>ハカ</t>
    </rPh>
    <phoneticPr fontId="2"/>
  </si>
  <si>
    <t>0428-22-0244</t>
  </si>
  <si>
    <t>空手道教室</t>
    <rPh sb="0" eb="3">
      <t>カラテドウ</t>
    </rPh>
    <rPh sb="3" eb="5">
      <t>キョウシツ</t>
    </rPh>
    <phoneticPr fontId="2"/>
  </si>
  <si>
    <t>齋藤　貴之</t>
    <rPh sb="0" eb="2">
      <t>サイトウ</t>
    </rPh>
    <rPh sb="3" eb="5">
      <t>タカユキ</t>
    </rPh>
    <phoneticPr fontId="2"/>
  </si>
  <si>
    <t>①青梅市永山公園体育館、②住友金属鉱山アリーナ青梅第２スポーツホール</t>
    <rPh sb="1" eb="4">
      <t>オウメシ</t>
    </rPh>
    <rPh sb="4" eb="6">
      <t>ナガヤマ</t>
    </rPh>
    <rPh sb="6" eb="8">
      <t>コウエン</t>
    </rPh>
    <rPh sb="8" eb="11">
      <t>タイイクカン</t>
    </rPh>
    <rPh sb="13" eb="19">
      <t>スミトモキンゾクコウザン</t>
    </rPh>
    <rPh sb="23" eb="25">
      <t>オウメ</t>
    </rPh>
    <rPh sb="25" eb="26">
      <t>ダイ</t>
    </rPh>
    <phoneticPr fontId="2"/>
  </si>
  <si>
    <t>090-5300-1974</t>
  </si>
  <si>
    <t>0428-24-7238</t>
  </si>
  <si>
    <t>青梅市新体操クラブ長淵教室</t>
    <rPh sb="0" eb="3">
      <t>オウメシ</t>
    </rPh>
    <rPh sb="3" eb="6">
      <t>シンタイソウ</t>
    </rPh>
    <rPh sb="9" eb="11">
      <t>ナガブチ</t>
    </rPh>
    <rPh sb="11" eb="13">
      <t>キョウシツ</t>
    </rPh>
    <phoneticPr fontId="2"/>
  </si>
  <si>
    <t>中村　利菜</t>
    <rPh sb="0" eb="2">
      <t>ナカムラ</t>
    </rPh>
    <rPh sb="3" eb="4">
      <t>トシ</t>
    </rPh>
    <rPh sb="4" eb="5">
      <t>サイ</t>
    </rPh>
    <phoneticPr fontId="2"/>
  </si>
  <si>
    <t>青梅市立河辺小学校</t>
    <rPh sb="0" eb="4">
      <t>オウメシリツ</t>
    </rPh>
    <rPh sb="4" eb="6">
      <t>カベ</t>
    </rPh>
    <rPh sb="6" eb="9">
      <t>ショウガッコウ</t>
    </rPh>
    <phoneticPr fontId="2"/>
  </si>
  <si>
    <t>大荷田グラウンド、青梅市立霞台小学校校庭</t>
    <rPh sb="0" eb="1">
      <t>オオ</t>
    </rPh>
    <rPh sb="1" eb="3">
      <t>ニタ</t>
    </rPh>
    <rPh sb="9" eb="13">
      <t>オウメシリツ</t>
    </rPh>
    <rPh sb="13" eb="15">
      <t>カスミダイ</t>
    </rPh>
    <rPh sb="15" eb="16">
      <t>ショウ</t>
    </rPh>
    <rPh sb="16" eb="18">
      <t>ガッコウ</t>
    </rPh>
    <rPh sb="18" eb="20">
      <t>コウテイ</t>
    </rPh>
    <phoneticPr fontId="2"/>
  </si>
  <si>
    <t>毎週火、金曜日 17：30～19：30</t>
    <rPh sb="0" eb="2">
      <t>マイシュウ</t>
    </rPh>
    <rPh sb="2" eb="3">
      <t>ヒ</t>
    </rPh>
    <rPh sb="4" eb="5">
      <t>キン</t>
    </rPh>
    <phoneticPr fontId="2"/>
  </si>
  <si>
    <t>0428-27-4705</t>
  </si>
  <si>
    <t>木曜日　17：00～19：00　土曜日　9：00～11：30</t>
  </si>
  <si>
    <t>0428-78-7610</t>
  </si>
  <si>
    <t>青梅市立第一小学校体育館</t>
    <rPh sb="0" eb="4">
      <t>オウメシリツ</t>
    </rPh>
    <rPh sb="4" eb="6">
      <t>ダイイチ</t>
    </rPh>
    <rPh sb="6" eb="9">
      <t>ショウガッコウ</t>
    </rPh>
    <rPh sb="9" eb="12">
      <t>タイイクカン</t>
    </rPh>
    <phoneticPr fontId="2"/>
  </si>
  <si>
    <t>0428-27-3684</t>
  </si>
  <si>
    <t>東京武蔵ポニーベースボールクラブ</t>
    <rPh sb="0" eb="2">
      <t>トウキョウ</t>
    </rPh>
    <rPh sb="2" eb="4">
      <t>ムサシ</t>
    </rPh>
    <phoneticPr fontId="2"/>
  </si>
  <si>
    <t>主に新町小学校の児童を中心に、新町小学校校庭、富士塚グラウンドでサッカーの活動をしているクラブです。</t>
    <rPh sb="0" eb="1">
      <t>オモ</t>
    </rPh>
    <rPh sb="2" eb="8">
      <t>シンマチショ</t>
    </rPh>
    <rPh sb="8" eb="10">
      <t>ジドウ</t>
    </rPh>
    <rPh sb="11" eb="13">
      <t>チュウシン</t>
    </rPh>
    <rPh sb="15" eb="20">
      <t>シンマチシ</t>
    </rPh>
    <rPh sb="20" eb="22">
      <t>コウテイ</t>
    </rPh>
    <rPh sb="23" eb="26">
      <t>フジ</t>
    </rPh>
    <rPh sb="37" eb="39">
      <t>カツドウ</t>
    </rPh>
    <phoneticPr fontId="2"/>
  </si>
  <si>
    <t>青梅市立新町小学校</t>
    <rPh sb="0" eb="4">
      <t>オウメシリツ</t>
    </rPh>
    <rPh sb="7" eb="9">
      <t>ガッコウ</t>
    </rPh>
    <phoneticPr fontId="2"/>
  </si>
  <si>
    <t>月額1,500円（３年生以下：1,000円）</t>
    <rPh sb="0" eb="2">
      <t>ゲツガク</t>
    </rPh>
    <rPh sb="7" eb="8">
      <t>エン</t>
    </rPh>
    <rPh sb="10" eb="11">
      <t>ネン</t>
    </rPh>
    <rPh sb="11" eb="12">
      <t>ナマ</t>
    </rPh>
    <rPh sb="12" eb="14">
      <t>イカ</t>
    </rPh>
    <rPh sb="16" eb="21">
      <t>０００エン</t>
    </rPh>
    <phoneticPr fontId="2"/>
  </si>
  <si>
    <t>市内の年中から小学生を対象とした硬式野球チームです。礼儀、感謝、協力することを練習の中で指導し、野球だけでなく、スポーツ選手としての心構えを指導し、中学、高校へとつながる野球の基本練習を行っています。</t>
    <rPh sb="0" eb="2">
      <t>シナイ</t>
    </rPh>
    <rPh sb="4" eb="5">
      <t>チュウ</t>
    </rPh>
    <rPh sb="7" eb="10">
      <t>ショウガクセイ</t>
    </rPh>
    <rPh sb="11" eb="13">
      <t>タイショウ</t>
    </rPh>
    <rPh sb="16" eb="18">
      <t>コウシキ</t>
    </rPh>
    <rPh sb="18" eb="20">
      <t>ヤキュウ</t>
    </rPh>
    <rPh sb="26" eb="28">
      <t>レイギ</t>
    </rPh>
    <rPh sb="29" eb="31">
      <t>カンシャ</t>
    </rPh>
    <rPh sb="32" eb="34">
      <t>キョウリョク</t>
    </rPh>
    <rPh sb="39" eb="41">
      <t>レンシュウ</t>
    </rPh>
    <rPh sb="42" eb="43">
      <t>ナカ</t>
    </rPh>
    <rPh sb="44" eb="46">
      <t>シドウ</t>
    </rPh>
    <rPh sb="48" eb="50">
      <t>ヤキュウ</t>
    </rPh>
    <rPh sb="60" eb="62">
      <t>センシュ</t>
    </rPh>
    <rPh sb="66" eb="68">
      <t>ココロガマ</t>
    </rPh>
    <rPh sb="70" eb="72">
      <t>シドウ</t>
    </rPh>
    <rPh sb="74" eb="76">
      <t>チュウガク</t>
    </rPh>
    <rPh sb="77" eb="79">
      <t>コウコウ</t>
    </rPh>
    <rPh sb="85" eb="87">
      <t>ヤキュウ</t>
    </rPh>
    <rPh sb="88" eb="90">
      <t>キホン</t>
    </rPh>
    <rPh sb="90" eb="92">
      <t>レンシュウ</t>
    </rPh>
    <rPh sb="93" eb="94">
      <t>オコナ</t>
    </rPh>
    <phoneticPr fontId="2"/>
  </si>
  <si>
    <t>月額4,000円、小学2年生以下2,500円、園児1,000円</t>
    <rPh sb="0" eb="2">
      <t>ゲツガク</t>
    </rPh>
    <rPh sb="7" eb="8">
      <t>エン</t>
    </rPh>
    <rPh sb="9" eb="11">
      <t>ショウガク</t>
    </rPh>
    <rPh sb="12" eb="14">
      <t>ネンセイ</t>
    </rPh>
    <rPh sb="14" eb="16">
      <t>イカ</t>
    </rPh>
    <rPh sb="21" eb="22">
      <t>エン</t>
    </rPh>
    <rPh sb="23" eb="25">
      <t>エンジ</t>
    </rPh>
    <rPh sb="30" eb="31">
      <t>エン</t>
    </rPh>
    <phoneticPr fontId="2"/>
  </si>
  <si>
    <t>0428-24-4469</t>
    <phoneticPr fontId="2"/>
  </si>
  <si>
    <t>小学生月額2,000円、中学生月額3,000円</t>
    <rPh sb="0" eb="3">
      <t>ショウガクセイ</t>
    </rPh>
    <rPh sb="3" eb="5">
      <t>ゲツガク</t>
    </rPh>
    <rPh sb="10" eb="11">
      <t>エン</t>
    </rPh>
    <rPh sb="12" eb="15">
      <t>チュウガクセイ</t>
    </rPh>
    <rPh sb="15" eb="17">
      <t>ゲツガク</t>
    </rPh>
    <rPh sb="22" eb="23">
      <t>エン</t>
    </rPh>
    <phoneticPr fontId="2"/>
  </si>
  <si>
    <t>小学生と中学生のクラスです。練習に励んでショーや大会も目指します。皆仲良く和気あいあいとレッスンしています。</t>
    <rPh sb="0" eb="3">
      <t>ショウガクセイ</t>
    </rPh>
    <rPh sb="4" eb="7">
      <t>チュウガクセイ</t>
    </rPh>
    <rPh sb="14" eb="16">
      <t>レンシュウ</t>
    </rPh>
    <rPh sb="17" eb="18">
      <t>ハゲ</t>
    </rPh>
    <rPh sb="24" eb="26">
      <t>タイカイ</t>
    </rPh>
    <rPh sb="27" eb="29">
      <t>メザ</t>
    </rPh>
    <rPh sb="33" eb="34">
      <t>ミナ</t>
    </rPh>
    <rPh sb="34" eb="36">
      <t>ナカヨ</t>
    </rPh>
    <rPh sb="37" eb="39">
      <t>ワキ</t>
    </rPh>
    <phoneticPr fontId="2"/>
  </si>
  <si>
    <t>0428-22-4589</t>
    <phoneticPr fontId="2"/>
  </si>
  <si>
    <t>チーム青梅Ｊｒ．</t>
    <rPh sb="3" eb="5">
      <t>オウメ</t>
    </rPh>
    <phoneticPr fontId="2"/>
  </si>
  <si>
    <t>1回500円</t>
    <rPh sb="1" eb="2">
      <t>カイ</t>
    </rPh>
    <rPh sb="5" eb="6">
      <t>エン</t>
    </rPh>
    <phoneticPr fontId="2"/>
  </si>
  <si>
    <t>川井　恭子</t>
    <rPh sb="0" eb="2">
      <t>カワイ</t>
    </rPh>
    <rPh sb="3" eb="5">
      <t>キョウコ</t>
    </rPh>
    <phoneticPr fontId="2"/>
  </si>
  <si>
    <t>080-4448-1609</t>
    <phoneticPr fontId="2"/>
  </si>
  <si>
    <t>卓球を通して同じ年代で他校生徒とも一緒に、楽しく、かつ礼儀正しく活動致します。技術のみならず、心身の向上を目指しています。</t>
    <rPh sb="0" eb="2">
      <t>タッキュウ</t>
    </rPh>
    <rPh sb="3" eb="4">
      <t>トオ</t>
    </rPh>
    <rPh sb="6" eb="7">
      <t>オナ</t>
    </rPh>
    <rPh sb="8" eb="10">
      <t>ネンダイ</t>
    </rPh>
    <rPh sb="11" eb="12">
      <t>ホカ</t>
    </rPh>
    <rPh sb="12" eb="13">
      <t>コウ</t>
    </rPh>
    <rPh sb="13" eb="15">
      <t>セイト</t>
    </rPh>
    <rPh sb="17" eb="19">
      <t>イッショ</t>
    </rPh>
    <rPh sb="21" eb="22">
      <t>タノ</t>
    </rPh>
    <rPh sb="27" eb="29">
      <t>レイギ</t>
    </rPh>
    <rPh sb="29" eb="30">
      <t>タダ</t>
    </rPh>
    <rPh sb="32" eb="34">
      <t>カツドウ</t>
    </rPh>
    <rPh sb="34" eb="35">
      <t>イタ</t>
    </rPh>
    <rPh sb="39" eb="41">
      <t>ギジュツ</t>
    </rPh>
    <rPh sb="47" eb="49">
      <t>シンシン</t>
    </rPh>
    <rPh sb="50" eb="52">
      <t>コウジョウ</t>
    </rPh>
    <rPh sb="53" eb="55">
      <t>メザ</t>
    </rPh>
    <phoneticPr fontId="2"/>
  </si>
  <si>
    <t>プラムジュニア卓球クラブ</t>
    <rPh sb="7" eb="9">
      <t>タッキュウ</t>
    </rPh>
    <phoneticPr fontId="2"/>
  </si>
  <si>
    <t>久保　雅功</t>
    <rPh sb="0" eb="2">
      <t>クボ</t>
    </rPh>
    <rPh sb="3" eb="5">
      <t>マサトシ</t>
    </rPh>
    <phoneticPr fontId="2"/>
  </si>
  <si>
    <t>0428-22-5583</t>
    <phoneticPr fontId="2"/>
  </si>
  <si>
    <t>毎週金・土曜日　17：00～19：30
日曜日・祝日は随時</t>
    <rPh sb="0" eb="2">
      <t>マイシュウ</t>
    </rPh>
    <rPh sb="2" eb="3">
      <t>キン</t>
    </rPh>
    <rPh sb="4" eb="7">
      <t>ドヨウビ</t>
    </rPh>
    <rPh sb="20" eb="21">
      <t>ニチ</t>
    </rPh>
    <rPh sb="21" eb="23">
      <t>ヨウビ</t>
    </rPh>
    <rPh sb="24" eb="26">
      <t>シュクジツ</t>
    </rPh>
    <rPh sb="27" eb="29">
      <t>ズイジ</t>
    </rPh>
    <phoneticPr fontId="2"/>
  </si>
  <si>
    <t>東青梅市民センター、住友金属鉱山アリーナ青梅第2スポーツホール</t>
    <rPh sb="0" eb="3">
      <t>ヒガシオウメ</t>
    </rPh>
    <rPh sb="3" eb="5">
      <t>シミン</t>
    </rPh>
    <rPh sb="10" eb="14">
      <t>スミトモキンゾク</t>
    </rPh>
    <rPh sb="14" eb="16">
      <t>コウザン</t>
    </rPh>
    <rPh sb="20" eb="22">
      <t>オウメ</t>
    </rPh>
    <rPh sb="22" eb="23">
      <t>ダイ</t>
    </rPh>
    <phoneticPr fontId="2"/>
  </si>
  <si>
    <t>東原公園球技場、青梅市民球技場、永山公園陸上競技場、他</t>
    <rPh sb="8" eb="10">
      <t>オウメ</t>
    </rPh>
    <rPh sb="10" eb="12">
      <t>シミン</t>
    </rPh>
    <rPh sb="12" eb="15">
      <t>キュウギジョウ</t>
    </rPh>
    <rPh sb="16" eb="18">
      <t>ナガヤマ</t>
    </rPh>
    <rPh sb="18" eb="20">
      <t>コウエン</t>
    </rPh>
    <rPh sb="20" eb="22">
      <t>リクジョウ</t>
    </rPh>
    <rPh sb="22" eb="25">
      <t>キョウギジョウ</t>
    </rPh>
    <rPh sb="26" eb="27">
      <t>ホカ</t>
    </rPh>
    <phoneticPr fontId="2"/>
  </si>
  <si>
    <t>原　惠</t>
    <rPh sb="0" eb="1">
      <t>ハラ</t>
    </rPh>
    <rPh sb="2" eb="3">
      <t>メグミ</t>
    </rPh>
    <phoneticPr fontId="2"/>
  </si>
  <si>
    <t>090-2753-4214</t>
    <phoneticPr fontId="2"/>
  </si>
  <si>
    <t>ＦＣ ｆｒａｉｓｅ（フレーズ）</t>
    <phoneticPr fontId="2"/>
  </si>
  <si>
    <t>青梅新町ＦＣショコラ（Ｕ-１２）の姉妹チームとしてＵ-１５カテゴリーを発足しました。青梅市内および近隣地域の女子サッカー活性化を目指して活動しています。</t>
    <rPh sb="0" eb="2">
      <t>オウメ</t>
    </rPh>
    <rPh sb="2" eb="4">
      <t>シンマチ</t>
    </rPh>
    <rPh sb="17" eb="19">
      <t>シマイ</t>
    </rPh>
    <rPh sb="35" eb="37">
      <t>ホッソク</t>
    </rPh>
    <rPh sb="42" eb="46">
      <t>オウメシナイ</t>
    </rPh>
    <rPh sb="49" eb="51">
      <t>キンリン</t>
    </rPh>
    <rPh sb="51" eb="53">
      <t>チイキ</t>
    </rPh>
    <rPh sb="54" eb="56">
      <t>ジョシ</t>
    </rPh>
    <rPh sb="60" eb="63">
      <t>カッセイカ</t>
    </rPh>
    <rPh sb="64" eb="66">
      <t>メザ</t>
    </rPh>
    <rPh sb="68" eb="70">
      <t>カツドウ</t>
    </rPh>
    <phoneticPr fontId="2"/>
  </si>
  <si>
    <t>№</t>
    <phoneticPr fontId="7"/>
  </si>
  <si>
    <t>球技大会（ボッチャ大会）、ビーチバレーボール大会等を開催し、地区交流、各子供会との交流を図り、スポーツを通じて子供たちの育成を行っております。</t>
    <rPh sb="9" eb="11">
      <t>タイカイ</t>
    </rPh>
    <rPh sb="22" eb="24">
      <t>タイカイ</t>
    </rPh>
    <rPh sb="24" eb="25">
      <t>トウ</t>
    </rPh>
    <rPh sb="26" eb="28">
      <t>カイサイ</t>
    </rPh>
    <rPh sb="30" eb="32">
      <t>チク</t>
    </rPh>
    <rPh sb="32" eb="34">
      <t>コウリュウ</t>
    </rPh>
    <rPh sb="35" eb="36">
      <t>カク</t>
    </rPh>
    <rPh sb="36" eb="38">
      <t>コドモ</t>
    </rPh>
    <rPh sb="38" eb="39">
      <t>カイ</t>
    </rPh>
    <rPh sb="41" eb="43">
      <t>コウリュウ</t>
    </rPh>
    <rPh sb="44" eb="45">
      <t>ハカ</t>
    </rPh>
    <rPh sb="52" eb="53">
      <t>ツウ</t>
    </rPh>
    <rPh sb="55" eb="57">
      <t>コドモ</t>
    </rPh>
    <rPh sb="60" eb="62">
      <t>イクセイ</t>
    </rPh>
    <rPh sb="63" eb="64">
      <t>オコナ</t>
    </rPh>
    <phoneticPr fontId="2"/>
  </si>
  <si>
    <t>青梅市立第三小学校、大門市民センター</t>
    <rPh sb="0" eb="4">
      <t>オウメシリツ</t>
    </rPh>
    <rPh sb="4" eb="5">
      <t>ダイ</t>
    </rPh>
    <rPh sb="5" eb="6">
      <t>サン</t>
    </rPh>
    <rPh sb="6" eb="9">
      <t>ショウガッコウ</t>
    </rPh>
    <rPh sb="10" eb="12">
      <t>ダイモン</t>
    </rPh>
    <rPh sb="12" eb="14">
      <t>シミン</t>
    </rPh>
    <phoneticPr fontId="2"/>
  </si>
  <si>
    <t>６月球技大会・練習　毎週日曜日 9：00～15：00　他</t>
    <rPh sb="1" eb="2">
      <t>ガツ</t>
    </rPh>
    <rPh sb="2" eb="4">
      <t>キュウギ</t>
    </rPh>
    <rPh sb="4" eb="6">
      <t>タイカイ</t>
    </rPh>
    <rPh sb="7" eb="9">
      <t>レンシュウ</t>
    </rPh>
    <rPh sb="10" eb="12">
      <t>マイシュウ</t>
    </rPh>
    <rPh sb="12" eb="15">
      <t>ニチヨウビ</t>
    </rPh>
    <rPh sb="27" eb="28">
      <t>ホカ</t>
    </rPh>
    <phoneticPr fontId="2"/>
  </si>
  <si>
    <t>0428-33-6632</t>
    <phoneticPr fontId="7"/>
  </si>
  <si>
    <t>わかぐさ公園少年野球場、他</t>
    <rPh sb="4" eb="6">
      <t>コウエン</t>
    </rPh>
    <rPh sb="6" eb="8">
      <t>ショウネン</t>
    </rPh>
    <rPh sb="8" eb="11">
      <t>ヤキュウジョウ</t>
    </rPh>
    <rPh sb="12" eb="13">
      <t>ホカ</t>
    </rPh>
    <phoneticPr fontId="2"/>
  </si>
  <si>
    <t>卓球を通じて、心・技・体の向上と文武両道を図り、ルールを守り元気で礼儀正しい、健全な人間性を養う。</t>
    <rPh sb="0" eb="2">
      <t>タッキュウ</t>
    </rPh>
    <rPh sb="3" eb="4">
      <t>ツウ</t>
    </rPh>
    <rPh sb="7" eb="8">
      <t>ココロ</t>
    </rPh>
    <rPh sb="9" eb="10">
      <t>ワザ</t>
    </rPh>
    <rPh sb="11" eb="12">
      <t>カラダ</t>
    </rPh>
    <rPh sb="13" eb="15">
      <t>コウジョウ</t>
    </rPh>
    <rPh sb="16" eb="18">
      <t>ブンブ</t>
    </rPh>
    <rPh sb="18" eb="20">
      <t>リョウドウ</t>
    </rPh>
    <rPh sb="21" eb="22">
      <t>ハカ</t>
    </rPh>
    <rPh sb="28" eb="29">
      <t>マモ</t>
    </rPh>
    <rPh sb="30" eb="32">
      <t>ゲンキ</t>
    </rPh>
    <rPh sb="33" eb="35">
      <t>レイギ</t>
    </rPh>
    <rPh sb="35" eb="36">
      <t>タダ</t>
    </rPh>
    <rPh sb="39" eb="41">
      <t>ケンゼン</t>
    </rPh>
    <rPh sb="42" eb="45">
      <t>ニンゲンセイ</t>
    </rPh>
    <rPh sb="46" eb="47">
      <t>ヤシナ</t>
    </rPh>
    <phoneticPr fontId="2"/>
  </si>
  <si>
    <t>主として年長・小学生を対象とした卓球クラブです。今やスポーツ界は10代のアスリートたちが世界を羽ばたき活躍しています。早い年代に卓球を始めませんか</t>
    <rPh sb="0" eb="1">
      <t>シュ</t>
    </rPh>
    <rPh sb="4" eb="6">
      <t>ネンチョウ</t>
    </rPh>
    <rPh sb="7" eb="10">
      <t>ショウガクセイ</t>
    </rPh>
    <rPh sb="11" eb="13">
      <t>タイショウ</t>
    </rPh>
    <rPh sb="16" eb="18">
      <t>タッキュウ</t>
    </rPh>
    <rPh sb="24" eb="25">
      <t>イマ</t>
    </rPh>
    <rPh sb="30" eb="31">
      <t>カイ</t>
    </rPh>
    <rPh sb="34" eb="35">
      <t>ダイ</t>
    </rPh>
    <rPh sb="44" eb="46">
      <t>セカイ</t>
    </rPh>
    <rPh sb="47" eb="48">
      <t>ハ</t>
    </rPh>
    <rPh sb="51" eb="53">
      <t>カツヤク</t>
    </rPh>
    <rPh sb="59" eb="60">
      <t>ハヤ</t>
    </rPh>
    <rPh sb="61" eb="63">
      <t>ネンダイ</t>
    </rPh>
    <rPh sb="64" eb="66">
      <t>タッキュウ</t>
    </rPh>
    <rPh sb="67" eb="68">
      <t>ハジ</t>
    </rPh>
    <phoneticPr fontId="2"/>
  </si>
  <si>
    <t>月額4,000円程度（参加日数により変動）</t>
    <rPh sb="0" eb="2">
      <t>ゲツガク</t>
    </rPh>
    <rPh sb="7" eb="8">
      <t>エン</t>
    </rPh>
    <rPh sb="8" eb="10">
      <t>テイド</t>
    </rPh>
    <rPh sb="11" eb="15">
      <t>サンカニッスウ</t>
    </rPh>
    <rPh sb="18" eb="20">
      <t>ヘンドウ</t>
    </rPh>
    <phoneticPr fontId="2"/>
  </si>
  <si>
    <t>市内の小学生・中学生を対象としたサッカー・フットサルのクラブです。毎週月曜日の夕方に東青梅市民センター体育館で練習。ストリートサッカーを人工的につくりゲームを行いながら、楽しく、遊び心の中から技術のスキルアップを目指しています。</t>
    <rPh sb="0" eb="2">
      <t>シナイ</t>
    </rPh>
    <rPh sb="3" eb="4">
      <t>ショウ</t>
    </rPh>
    <rPh sb="4" eb="6">
      <t>ガクセイ</t>
    </rPh>
    <rPh sb="7" eb="10">
      <t>チュウガクセイ</t>
    </rPh>
    <rPh sb="11" eb="13">
      <t>タイショウ</t>
    </rPh>
    <rPh sb="33" eb="35">
      <t>マイシュウ</t>
    </rPh>
    <rPh sb="35" eb="38">
      <t>ゲツヨウビ</t>
    </rPh>
    <rPh sb="39" eb="41">
      <t>ユウガタ</t>
    </rPh>
    <rPh sb="42" eb="45">
      <t>ヒガシオウメ</t>
    </rPh>
    <rPh sb="45" eb="47">
      <t>シミン</t>
    </rPh>
    <rPh sb="51" eb="54">
      <t>タイイクカン</t>
    </rPh>
    <rPh sb="55" eb="57">
      <t>レンシュウ</t>
    </rPh>
    <rPh sb="68" eb="71">
      <t>ジンコウテキ</t>
    </rPh>
    <rPh sb="79" eb="80">
      <t>オコナ</t>
    </rPh>
    <rPh sb="85" eb="86">
      <t>タノ</t>
    </rPh>
    <rPh sb="89" eb="90">
      <t>アソ</t>
    </rPh>
    <rPh sb="91" eb="92">
      <t>ココロ</t>
    </rPh>
    <rPh sb="93" eb="94">
      <t>ナカ</t>
    </rPh>
    <rPh sb="96" eb="98">
      <t>ギジュツ</t>
    </rPh>
    <rPh sb="106" eb="108">
      <t>メザ</t>
    </rPh>
    <phoneticPr fontId="2"/>
  </si>
  <si>
    <t>東青梅、新町、河辺、今井市民センター体育館、学校施設</t>
    <rPh sb="0" eb="1">
      <t>ヒガシ</t>
    </rPh>
    <rPh sb="1" eb="3">
      <t>オウメ</t>
    </rPh>
    <rPh sb="4" eb="6">
      <t>シンマチ</t>
    </rPh>
    <rPh sb="7" eb="9">
      <t>カベ</t>
    </rPh>
    <rPh sb="10" eb="12">
      <t>イマイ</t>
    </rPh>
    <rPh sb="12" eb="14">
      <t>シミン</t>
    </rPh>
    <rPh sb="18" eb="21">
      <t>タイイクカン</t>
    </rPh>
    <rPh sb="22" eb="24">
      <t>ガッコウ</t>
    </rPh>
    <rPh sb="24" eb="26">
      <t>シセツ</t>
    </rPh>
    <phoneticPr fontId="2"/>
  </si>
  <si>
    <t>年額8,000円</t>
    <rPh sb="0" eb="1">
      <t>ネン</t>
    </rPh>
    <rPh sb="1" eb="2">
      <t>ガク</t>
    </rPh>
    <rPh sb="7" eb="8">
      <t>エン</t>
    </rPh>
    <phoneticPr fontId="2"/>
  </si>
  <si>
    <t>１つの学校のみでなく、複数の小・中学校から会員が構成されている。そのため、近い年代で卓球を通じて社会性やコミュニケーション能力を育むことができている。また、１年間に１００回以上の活動実績がある。</t>
    <rPh sb="3" eb="5">
      <t>ガッコウ</t>
    </rPh>
    <rPh sb="11" eb="13">
      <t>フクスウ</t>
    </rPh>
    <rPh sb="14" eb="15">
      <t>ショウ</t>
    </rPh>
    <rPh sb="16" eb="19">
      <t>チュウガッコウ</t>
    </rPh>
    <rPh sb="21" eb="23">
      <t>カイイン</t>
    </rPh>
    <rPh sb="24" eb="26">
      <t>コウセイ</t>
    </rPh>
    <rPh sb="37" eb="38">
      <t>チカ</t>
    </rPh>
    <rPh sb="39" eb="41">
      <t>ネンダイ</t>
    </rPh>
    <rPh sb="42" eb="44">
      <t>タッキュウ</t>
    </rPh>
    <rPh sb="45" eb="46">
      <t>ツウ</t>
    </rPh>
    <rPh sb="48" eb="51">
      <t>シャカイセイ</t>
    </rPh>
    <rPh sb="61" eb="63">
      <t>ノウリョク</t>
    </rPh>
    <rPh sb="64" eb="65">
      <t>ハグク</t>
    </rPh>
    <rPh sb="79" eb="81">
      <t>ネンカン</t>
    </rPh>
    <rPh sb="85" eb="86">
      <t>カイ</t>
    </rPh>
    <rPh sb="86" eb="88">
      <t>イジョウ</t>
    </rPh>
    <rPh sb="89" eb="91">
      <t>カツドウ</t>
    </rPh>
    <rPh sb="91" eb="93">
      <t>ジッセキ</t>
    </rPh>
    <phoneticPr fontId="2"/>
  </si>
  <si>
    <t>青梅市立第一中学校、永山公園総合運動場体育館</t>
    <rPh sb="0" eb="2">
      <t>オウメ</t>
    </rPh>
    <rPh sb="2" eb="4">
      <t>シリツ</t>
    </rPh>
    <rPh sb="4" eb="6">
      <t>ダイイチ</t>
    </rPh>
    <rPh sb="6" eb="9">
      <t>チュウガッコウ</t>
    </rPh>
    <rPh sb="12" eb="14">
      <t>コウエン</t>
    </rPh>
    <rPh sb="14" eb="16">
      <t>ソウゴウ</t>
    </rPh>
    <rPh sb="16" eb="19">
      <t>ウンドウジョウ</t>
    </rPh>
    <phoneticPr fontId="2"/>
  </si>
  <si>
    <t>青梅市立第三小学校元ダンス部メンバーを主体として結成したダンスサークルです。初心者から全国大会で上位入賞したメンバーが所属。「踊らないと僕らは始まらない」を合言葉に学年を超えて教えあったり励ましあったりなど子供達の主体性による社会情動的スキルの向上を図りつつ、今年度も全国大会出場・上位入賞を目指します。また、見ている人を楽しませるというダンスの特徴を活かし、地域での活動を通じて、ふるさと青梅の地域活性化に貢献していきます。</t>
    <rPh sb="0" eb="2">
      <t>オウメ</t>
    </rPh>
    <rPh sb="2" eb="4">
      <t>シリツ</t>
    </rPh>
    <rPh sb="4" eb="6">
      <t>ダイサン</t>
    </rPh>
    <rPh sb="6" eb="9">
      <t>ショウガッコウ</t>
    </rPh>
    <rPh sb="9" eb="10">
      <t>モト</t>
    </rPh>
    <rPh sb="13" eb="14">
      <t>ブ</t>
    </rPh>
    <rPh sb="19" eb="21">
      <t>シュタイ</t>
    </rPh>
    <rPh sb="24" eb="26">
      <t>ケッセイ</t>
    </rPh>
    <rPh sb="38" eb="41">
      <t>ショシンシャ</t>
    </rPh>
    <rPh sb="43" eb="45">
      <t>ゼンコク</t>
    </rPh>
    <rPh sb="45" eb="47">
      <t>タイカイ</t>
    </rPh>
    <rPh sb="48" eb="50">
      <t>ジョウイ</t>
    </rPh>
    <rPh sb="50" eb="52">
      <t>ニュウショウ</t>
    </rPh>
    <rPh sb="59" eb="61">
      <t>ショゾク</t>
    </rPh>
    <rPh sb="63" eb="64">
      <t>オド</t>
    </rPh>
    <rPh sb="68" eb="69">
      <t>ボク</t>
    </rPh>
    <rPh sb="71" eb="72">
      <t>ハジ</t>
    </rPh>
    <rPh sb="78" eb="81">
      <t>アイコトバ</t>
    </rPh>
    <rPh sb="82" eb="84">
      <t>ガクネン</t>
    </rPh>
    <rPh sb="85" eb="86">
      <t>コ</t>
    </rPh>
    <rPh sb="88" eb="89">
      <t>オシ</t>
    </rPh>
    <rPh sb="94" eb="95">
      <t>ハゲ</t>
    </rPh>
    <rPh sb="103" eb="106">
      <t>コドモタチ</t>
    </rPh>
    <rPh sb="107" eb="110">
      <t>シュタイセイ</t>
    </rPh>
    <rPh sb="113" eb="115">
      <t>シャカイ</t>
    </rPh>
    <rPh sb="115" eb="117">
      <t>ジョウドウ</t>
    </rPh>
    <rPh sb="117" eb="118">
      <t>テキ</t>
    </rPh>
    <rPh sb="122" eb="124">
      <t>コウジョウ</t>
    </rPh>
    <rPh sb="125" eb="126">
      <t>ハカ</t>
    </rPh>
    <rPh sb="130" eb="133">
      <t>コンネンド</t>
    </rPh>
    <rPh sb="134" eb="136">
      <t>ゼンコク</t>
    </rPh>
    <rPh sb="136" eb="138">
      <t>タイカイ</t>
    </rPh>
    <rPh sb="138" eb="140">
      <t>シュツジョウ</t>
    </rPh>
    <rPh sb="141" eb="143">
      <t>ジョウイ</t>
    </rPh>
    <rPh sb="143" eb="145">
      <t>ニュウショウ</t>
    </rPh>
    <rPh sb="146" eb="148">
      <t>メザ</t>
    </rPh>
    <rPh sb="155" eb="156">
      <t>ミ</t>
    </rPh>
    <rPh sb="159" eb="160">
      <t>ヒト</t>
    </rPh>
    <rPh sb="161" eb="162">
      <t>タノ</t>
    </rPh>
    <rPh sb="173" eb="175">
      <t>トクチョウ</t>
    </rPh>
    <rPh sb="176" eb="177">
      <t>イ</t>
    </rPh>
    <rPh sb="180" eb="182">
      <t>チイキ</t>
    </rPh>
    <rPh sb="184" eb="186">
      <t>カツドウ</t>
    </rPh>
    <rPh sb="187" eb="188">
      <t>ツウ</t>
    </rPh>
    <rPh sb="195" eb="197">
      <t>オウメ</t>
    </rPh>
    <rPh sb="198" eb="200">
      <t>チイキ</t>
    </rPh>
    <rPh sb="200" eb="203">
      <t>カッセイカ</t>
    </rPh>
    <rPh sb="204" eb="206">
      <t>コウケン</t>
    </rPh>
    <phoneticPr fontId="2"/>
  </si>
  <si>
    <t>Ｓ＆Ｄたまぐーセンター研修室A・B</t>
    <rPh sb="11" eb="14">
      <t>ケンシュウシツ</t>
    </rPh>
    <phoneticPr fontId="7"/>
  </si>
  <si>
    <t>土・日・祝日　9：00～12：00</t>
    <rPh sb="0" eb="1">
      <t>ド</t>
    </rPh>
    <rPh sb="2" eb="3">
      <t>ニチ</t>
    </rPh>
    <rPh sb="4" eb="6">
      <t>シュクジツ</t>
    </rPh>
    <phoneticPr fontId="2"/>
  </si>
  <si>
    <t>ＧＩＺＭＯ（ギズモ）</t>
    <phoneticPr fontId="7"/>
  </si>
  <si>
    <t>レク活動（主に球技）を通じて、礼儀（あいさつ）、協調性（チームワーク）を学び、健全な心身を養い、スポーツの楽しさを知る。</t>
    <rPh sb="2" eb="4">
      <t>カツドウ</t>
    </rPh>
    <rPh sb="5" eb="6">
      <t>オモ</t>
    </rPh>
    <rPh sb="7" eb="9">
      <t>キュウギ</t>
    </rPh>
    <rPh sb="11" eb="12">
      <t>ツウ</t>
    </rPh>
    <rPh sb="15" eb="17">
      <t>レイギ</t>
    </rPh>
    <rPh sb="24" eb="26">
      <t>キョウチョウ</t>
    </rPh>
    <rPh sb="26" eb="27">
      <t>セイ</t>
    </rPh>
    <rPh sb="36" eb="37">
      <t>マナ</t>
    </rPh>
    <rPh sb="39" eb="41">
      <t>ケンゼン</t>
    </rPh>
    <rPh sb="42" eb="44">
      <t>シンシン</t>
    </rPh>
    <rPh sb="45" eb="46">
      <t>ヤシナ</t>
    </rPh>
    <rPh sb="53" eb="54">
      <t>タノ</t>
    </rPh>
    <rPh sb="57" eb="58">
      <t>シ</t>
    </rPh>
    <phoneticPr fontId="2"/>
  </si>
  <si>
    <t>青梅市内在住の小学生を対象としたレク活動（主に球技）。主に、基本毎週木曜日１８時～２０時、友田小学校にて活動。あいさつ、元気、笑顔、走る、声出すを意識させ、活動しています。</t>
    <rPh sb="0" eb="4">
      <t>オウメシナイ</t>
    </rPh>
    <rPh sb="4" eb="6">
      <t>ザイジュウ</t>
    </rPh>
    <rPh sb="7" eb="10">
      <t>ショウガクセイ</t>
    </rPh>
    <rPh sb="11" eb="13">
      <t>タイショウ</t>
    </rPh>
    <rPh sb="18" eb="20">
      <t>カツドウ</t>
    </rPh>
    <rPh sb="21" eb="22">
      <t>オモ</t>
    </rPh>
    <rPh sb="23" eb="25">
      <t>キュウギ</t>
    </rPh>
    <rPh sb="27" eb="28">
      <t>オモ</t>
    </rPh>
    <rPh sb="30" eb="32">
      <t>キホン</t>
    </rPh>
    <rPh sb="32" eb="34">
      <t>マイシュウ</t>
    </rPh>
    <rPh sb="34" eb="37">
      <t>モクヨウビ</t>
    </rPh>
    <rPh sb="39" eb="40">
      <t>ジ</t>
    </rPh>
    <rPh sb="43" eb="44">
      <t>ジ</t>
    </rPh>
    <rPh sb="45" eb="48">
      <t>トモダショウ</t>
    </rPh>
    <rPh sb="48" eb="50">
      <t>ガッコウ</t>
    </rPh>
    <rPh sb="52" eb="54">
      <t>カツドウ</t>
    </rPh>
    <rPh sb="60" eb="62">
      <t>ゲンキ</t>
    </rPh>
    <rPh sb="63" eb="65">
      <t>エガオ</t>
    </rPh>
    <rPh sb="66" eb="67">
      <t>ハシ</t>
    </rPh>
    <rPh sb="69" eb="71">
      <t>コエダ</t>
    </rPh>
    <rPh sb="73" eb="75">
      <t>イシキ</t>
    </rPh>
    <rPh sb="78" eb="80">
      <t>カツドウ</t>
    </rPh>
    <phoneticPr fontId="2"/>
  </si>
  <si>
    <t>毎週　木曜日18：00～21：00（隔週で月2回程度月曜日）</t>
    <rPh sb="0" eb="2">
      <t>マイシュウ</t>
    </rPh>
    <rPh sb="3" eb="6">
      <t>モクヨウビ</t>
    </rPh>
    <rPh sb="18" eb="20">
      <t>カクシュウ</t>
    </rPh>
    <rPh sb="21" eb="22">
      <t>ツキ</t>
    </rPh>
    <rPh sb="23" eb="24">
      <t>カイ</t>
    </rPh>
    <rPh sb="24" eb="26">
      <t>テイド</t>
    </rPh>
    <rPh sb="26" eb="29">
      <t>ゲツヨウビ</t>
    </rPh>
    <phoneticPr fontId="2"/>
  </si>
  <si>
    <t>基本0円　必要時月額200円～300円</t>
    <rPh sb="0" eb="2">
      <t>キホン</t>
    </rPh>
    <rPh sb="3" eb="4">
      <t>エン</t>
    </rPh>
    <rPh sb="5" eb="8">
      <t>ヒツヨウジ</t>
    </rPh>
    <rPh sb="8" eb="9">
      <t>ツキ</t>
    </rPh>
    <rPh sb="9" eb="10">
      <t>ガク</t>
    </rPh>
    <rPh sb="13" eb="14">
      <t>エン</t>
    </rPh>
    <rPh sb="18" eb="19">
      <t>エン</t>
    </rPh>
    <phoneticPr fontId="2"/>
  </si>
  <si>
    <t>月1,500円、小学校3年生までは月1,000円</t>
    <rPh sb="0" eb="1">
      <t>ツキ</t>
    </rPh>
    <rPh sb="6" eb="7">
      <t>エン</t>
    </rPh>
    <rPh sb="8" eb="11">
      <t>ショウガッコウ</t>
    </rPh>
    <rPh sb="12" eb="14">
      <t>ネンセイ</t>
    </rPh>
    <rPh sb="17" eb="18">
      <t>ツキ</t>
    </rPh>
    <rPh sb="23" eb="24">
      <t>エン</t>
    </rPh>
    <phoneticPr fontId="2"/>
  </si>
  <si>
    <t>山崎　和哉</t>
    <rPh sb="0" eb="2">
      <t>ヤマザキ</t>
    </rPh>
    <rPh sb="3" eb="5">
      <t>カズヤ</t>
    </rPh>
    <phoneticPr fontId="2"/>
  </si>
  <si>
    <t>090-7192-9578</t>
    <phoneticPr fontId="7"/>
  </si>
  <si>
    <t>青梅市および近隣市町村在住、在学の中学生以下の生徒を対象とした卓球クラブです。卓球部に所属していなくても大丈夫。初心者歓迎です。</t>
    <rPh sb="0" eb="3">
      <t>オウメシ</t>
    </rPh>
    <rPh sb="6" eb="11">
      <t>キンリンシチョウソン</t>
    </rPh>
    <rPh sb="11" eb="13">
      <t>ザイジュウ</t>
    </rPh>
    <rPh sb="14" eb="16">
      <t>ザイガク</t>
    </rPh>
    <rPh sb="17" eb="20">
      <t>チュウガクセイ</t>
    </rPh>
    <rPh sb="20" eb="22">
      <t>イカ</t>
    </rPh>
    <rPh sb="23" eb="25">
      <t>セイト</t>
    </rPh>
    <rPh sb="26" eb="28">
      <t>タイショウ</t>
    </rPh>
    <rPh sb="31" eb="33">
      <t>タッキュウ</t>
    </rPh>
    <rPh sb="39" eb="42">
      <t>タッキュウブ</t>
    </rPh>
    <rPh sb="43" eb="45">
      <t>ショゾク</t>
    </rPh>
    <rPh sb="52" eb="55">
      <t>ダイジョウブ</t>
    </rPh>
    <rPh sb="56" eb="59">
      <t>ショシンシャ</t>
    </rPh>
    <rPh sb="59" eb="61">
      <t>カンゲイ</t>
    </rPh>
    <phoneticPr fontId="2"/>
  </si>
  <si>
    <t>青梅市立吹上中学校体育館および住友金属鉱山アリーナ青梅第２スポーツホール</t>
    <rPh sb="0" eb="4">
      <t>オウメシリツ</t>
    </rPh>
    <rPh sb="4" eb="6">
      <t>フキアゲ</t>
    </rPh>
    <rPh sb="6" eb="9">
      <t>チュウガッコウ</t>
    </rPh>
    <rPh sb="9" eb="12">
      <t>タイイクカン</t>
    </rPh>
    <rPh sb="15" eb="19">
      <t>スミトモキンゾク</t>
    </rPh>
    <rPh sb="19" eb="21">
      <t>コウザン</t>
    </rPh>
    <rPh sb="25" eb="27">
      <t>オウメ</t>
    </rPh>
    <rPh sb="27" eb="28">
      <t>ダイ</t>
    </rPh>
    <phoneticPr fontId="2"/>
  </si>
  <si>
    <t>毎週水・金曜日　19：30～21：30（アリーナ青梅は月１～２回）</t>
    <rPh sb="0" eb="2">
      <t>マイシュウ</t>
    </rPh>
    <rPh sb="2" eb="3">
      <t>スイ</t>
    </rPh>
    <rPh sb="4" eb="7">
      <t>キンヨウビ</t>
    </rPh>
    <rPh sb="24" eb="26">
      <t>オウメ</t>
    </rPh>
    <rPh sb="27" eb="28">
      <t>ガツ</t>
    </rPh>
    <rPh sb="31" eb="32">
      <t>カイ</t>
    </rPh>
    <phoneticPr fontId="2"/>
  </si>
  <si>
    <t>月額3,000円</t>
    <rPh sb="0" eb="1">
      <t>ツキ</t>
    </rPh>
    <rPh sb="1" eb="2">
      <t>ガク</t>
    </rPh>
    <rPh sb="7" eb="8">
      <t>エン</t>
    </rPh>
    <phoneticPr fontId="2"/>
  </si>
  <si>
    <t>ダンスを通じて、音楽に合わせて体を動かす楽しさ、仲間との交流、目標達成のため努力する力を養う目的で行っています。</t>
    <rPh sb="4" eb="5">
      <t>ツウ</t>
    </rPh>
    <rPh sb="8" eb="10">
      <t>オンガク</t>
    </rPh>
    <rPh sb="11" eb="12">
      <t>ア</t>
    </rPh>
    <rPh sb="15" eb="16">
      <t>カラダ</t>
    </rPh>
    <rPh sb="17" eb="18">
      <t>ウゴ</t>
    </rPh>
    <rPh sb="20" eb="21">
      <t>タノ</t>
    </rPh>
    <rPh sb="24" eb="26">
      <t>ナカマ</t>
    </rPh>
    <rPh sb="28" eb="30">
      <t>コウリュウ</t>
    </rPh>
    <rPh sb="31" eb="33">
      <t>モクヒョウ</t>
    </rPh>
    <rPh sb="33" eb="35">
      <t>タッセイ</t>
    </rPh>
    <rPh sb="38" eb="40">
      <t>ドリョク</t>
    </rPh>
    <rPh sb="42" eb="43">
      <t>チカラ</t>
    </rPh>
    <rPh sb="44" eb="45">
      <t>ヤシナ</t>
    </rPh>
    <rPh sb="46" eb="48">
      <t>モクテキ</t>
    </rPh>
    <rPh sb="49" eb="50">
      <t>オコナ</t>
    </rPh>
    <phoneticPr fontId="2"/>
  </si>
  <si>
    <t>市内在住の小学生、中学生を対象としたダンスサークルです。毎年市で行われるイベントに出演しており、楽しく体を動かす事を目的としておりますので、気軽に参加いただけます。</t>
    <rPh sb="0" eb="2">
      <t>シナイ</t>
    </rPh>
    <rPh sb="2" eb="4">
      <t>ザイジュウ</t>
    </rPh>
    <rPh sb="5" eb="8">
      <t>ショウガクセイ</t>
    </rPh>
    <rPh sb="9" eb="12">
      <t>チュウガクセイ</t>
    </rPh>
    <rPh sb="13" eb="15">
      <t>タイショウ</t>
    </rPh>
    <rPh sb="28" eb="30">
      <t>マイトシ</t>
    </rPh>
    <rPh sb="30" eb="31">
      <t>シ</t>
    </rPh>
    <rPh sb="32" eb="33">
      <t>オコナ</t>
    </rPh>
    <rPh sb="41" eb="43">
      <t>シュツエン</t>
    </rPh>
    <rPh sb="48" eb="49">
      <t>タノ</t>
    </rPh>
    <rPh sb="51" eb="52">
      <t>カラダ</t>
    </rPh>
    <rPh sb="53" eb="54">
      <t>ウゴ</t>
    </rPh>
    <rPh sb="56" eb="57">
      <t>コト</t>
    </rPh>
    <rPh sb="58" eb="60">
      <t>モクテキ</t>
    </rPh>
    <rPh sb="70" eb="72">
      <t>キガル</t>
    </rPh>
    <rPh sb="73" eb="75">
      <t>サンカ</t>
    </rPh>
    <phoneticPr fontId="2"/>
  </si>
  <si>
    <t>サッカーを通じて自主性、自律、自立を身につけ、社会にシームレスに活躍していける人材の育成</t>
    <phoneticPr fontId="2"/>
  </si>
  <si>
    <t>東京都社会人リーグ２連覇（青梅ＦＣ）、令和４年Ｕー３５シニアサッカー全国大会優勝、スペイン国内ライセンスレベル１を取得している渕上雄大をメインコーチとするサッカースクール。西多摩のボトムアップを図る。</t>
    <phoneticPr fontId="2"/>
  </si>
  <si>
    <t>サッカーを通じて子供たちの心身の健全な発達</t>
    <rPh sb="5" eb="6">
      <t>ツウ</t>
    </rPh>
    <rPh sb="8" eb="10">
      <t>コドモ</t>
    </rPh>
    <rPh sb="13" eb="15">
      <t>シンシン</t>
    </rPh>
    <rPh sb="16" eb="18">
      <t>ケンゼン</t>
    </rPh>
    <rPh sb="19" eb="21">
      <t>ハッタツ</t>
    </rPh>
    <phoneticPr fontId="7"/>
  </si>
  <si>
    <t>東原公園球技場、青梅市立西中学校</t>
    <rPh sb="8" eb="10">
      <t>オウメ</t>
    </rPh>
    <rPh sb="10" eb="12">
      <t>シリツ</t>
    </rPh>
    <rPh sb="12" eb="13">
      <t>ニシ</t>
    </rPh>
    <rPh sb="13" eb="16">
      <t>チュウガッコウ</t>
    </rPh>
    <phoneticPr fontId="2"/>
  </si>
  <si>
    <t>木曜日　18：30～20：30、土曜日　13：00～16：00、日曜日　9：00～11：00</t>
    <rPh sb="0" eb="3">
      <t>モクヨウビ</t>
    </rPh>
    <rPh sb="1" eb="3">
      <t>ヨウビ</t>
    </rPh>
    <rPh sb="16" eb="17">
      <t>ド</t>
    </rPh>
    <rPh sb="17" eb="19">
      <t>ヨウビ</t>
    </rPh>
    <rPh sb="32" eb="33">
      <t>ニチ</t>
    </rPh>
    <rPh sb="33" eb="35">
      <t>ヨウビ</t>
    </rPh>
    <phoneticPr fontId="2"/>
  </si>
  <si>
    <t>月額4,400円</t>
    <rPh sb="0" eb="2">
      <t>ゲツガク</t>
    </rPh>
    <rPh sb="7" eb="8">
      <t>エン</t>
    </rPh>
    <phoneticPr fontId="2"/>
  </si>
  <si>
    <t>古城　基</t>
    <rPh sb="0" eb="2">
      <t>コジョウ</t>
    </rPh>
    <rPh sb="3" eb="4">
      <t>モトイ</t>
    </rPh>
    <phoneticPr fontId="2"/>
  </si>
  <si>
    <t>080-1123-0634</t>
    <phoneticPr fontId="7"/>
  </si>
  <si>
    <t>青梅市空手道連盟　錬心舘</t>
    <rPh sb="0" eb="3">
      <t>オウメシ</t>
    </rPh>
    <rPh sb="3" eb="5">
      <t>カラテ</t>
    </rPh>
    <rPh sb="5" eb="6">
      <t>ドウ</t>
    </rPh>
    <rPh sb="6" eb="8">
      <t>レンメイ</t>
    </rPh>
    <rPh sb="9" eb="12">
      <t>レンシンカン</t>
    </rPh>
    <phoneticPr fontId="2"/>
  </si>
  <si>
    <t>空手道大会の開催、級位段位審査の開催、技術研修会の開催、関係団体の実施する諸事業に対しての協力援助。親と子の親睦、楽しい空手を指導します。</t>
    <rPh sb="0" eb="2">
      <t>カラテ</t>
    </rPh>
    <rPh sb="2" eb="3">
      <t>ドウ</t>
    </rPh>
    <rPh sb="3" eb="5">
      <t>タイカイ</t>
    </rPh>
    <rPh sb="6" eb="8">
      <t>カイサイ</t>
    </rPh>
    <rPh sb="9" eb="11">
      <t>キュウイ</t>
    </rPh>
    <rPh sb="11" eb="13">
      <t>ダンイ</t>
    </rPh>
    <rPh sb="13" eb="15">
      <t>シンサ</t>
    </rPh>
    <rPh sb="16" eb="18">
      <t>カイサイ</t>
    </rPh>
    <rPh sb="19" eb="21">
      <t>ギジュツ</t>
    </rPh>
    <rPh sb="21" eb="24">
      <t>ケンシュウカイ</t>
    </rPh>
    <rPh sb="25" eb="27">
      <t>カイサイ</t>
    </rPh>
    <rPh sb="28" eb="30">
      <t>カンケイ</t>
    </rPh>
    <rPh sb="30" eb="32">
      <t>ダンタイ</t>
    </rPh>
    <rPh sb="33" eb="35">
      <t>ジッシ</t>
    </rPh>
    <rPh sb="37" eb="38">
      <t>ショ</t>
    </rPh>
    <rPh sb="38" eb="40">
      <t>ジギョウ</t>
    </rPh>
    <rPh sb="41" eb="42">
      <t>タイ</t>
    </rPh>
    <rPh sb="45" eb="47">
      <t>キョウリョク</t>
    </rPh>
    <rPh sb="47" eb="49">
      <t>エンジョ</t>
    </rPh>
    <rPh sb="50" eb="51">
      <t>オヤ</t>
    </rPh>
    <rPh sb="52" eb="53">
      <t>コ</t>
    </rPh>
    <rPh sb="54" eb="56">
      <t>シンボク</t>
    </rPh>
    <rPh sb="57" eb="58">
      <t>タノ</t>
    </rPh>
    <rPh sb="60" eb="62">
      <t>カラテ</t>
    </rPh>
    <rPh sb="63" eb="65">
      <t>シドウ</t>
    </rPh>
    <phoneticPr fontId="2"/>
  </si>
  <si>
    <t>佐藤　瑠美</t>
    <rPh sb="0" eb="2">
      <t>サトウ</t>
    </rPh>
    <rPh sb="3" eb="5">
      <t>ルミ</t>
    </rPh>
    <phoneticPr fontId="7"/>
  </si>
  <si>
    <t>090-4067-7767</t>
    <phoneticPr fontId="7"/>
  </si>
  <si>
    <t>フラダンスを通して健全なる精神と協調性、表現する楽しみ、感謝する心を育んでいます。多数のイベントにも参加しています。</t>
    <rPh sb="6" eb="7">
      <t>トオ</t>
    </rPh>
    <rPh sb="9" eb="11">
      <t>ケンゼン</t>
    </rPh>
    <rPh sb="13" eb="15">
      <t>セイシン</t>
    </rPh>
    <rPh sb="16" eb="19">
      <t>キョウチョウセイ</t>
    </rPh>
    <rPh sb="20" eb="22">
      <t>ヒョウゲン</t>
    </rPh>
    <rPh sb="24" eb="25">
      <t>タノ</t>
    </rPh>
    <rPh sb="28" eb="30">
      <t>カンシャ</t>
    </rPh>
    <rPh sb="32" eb="33">
      <t>ココロ</t>
    </rPh>
    <rPh sb="34" eb="35">
      <t>ハグク</t>
    </rPh>
    <rPh sb="41" eb="43">
      <t>タスウ</t>
    </rPh>
    <rPh sb="50" eb="52">
      <t>サンカ</t>
    </rPh>
    <phoneticPr fontId="2"/>
  </si>
  <si>
    <t>金曜日　17：30～19：30</t>
    <rPh sb="0" eb="3">
      <t>キンヨウビ</t>
    </rPh>
    <phoneticPr fontId="2"/>
  </si>
  <si>
    <t>毎週土曜日17：15～19：30、毎週日曜日15：15～18：30、毎週水・木曜日17：30～19：30</t>
    <rPh sb="0" eb="2">
      <t>マイシュウ</t>
    </rPh>
    <rPh sb="2" eb="3">
      <t>ド</t>
    </rPh>
    <rPh sb="3" eb="5">
      <t>ヨウビ</t>
    </rPh>
    <rPh sb="17" eb="19">
      <t>マイシュウ</t>
    </rPh>
    <rPh sb="19" eb="20">
      <t>ニチ</t>
    </rPh>
    <rPh sb="20" eb="22">
      <t>ヨウビ</t>
    </rPh>
    <rPh sb="34" eb="36">
      <t>マイシュウ</t>
    </rPh>
    <rPh sb="36" eb="37">
      <t>スイ</t>
    </rPh>
    <rPh sb="38" eb="41">
      <t>モクヨウビ</t>
    </rPh>
    <phoneticPr fontId="2"/>
  </si>
  <si>
    <t>田邉　豊</t>
    <rPh sb="0" eb="2">
      <t>タナベ</t>
    </rPh>
    <rPh sb="3" eb="4">
      <t>ユタカ</t>
    </rPh>
    <phoneticPr fontId="2"/>
  </si>
  <si>
    <t>090-2406-7742</t>
    <phoneticPr fontId="7"/>
  </si>
  <si>
    <t>土方　江美</t>
    <rPh sb="0" eb="2">
      <t>ヒジカタ</t>
    </rPh>
    <rPh sb="3" eb="5">
      <t>エミ</t>
    </rPh>
    <phoneticPr fontId="2"/>
  </si>
  <si>
    <t>0428-78-3786</t>
    <phoneticPr fontId="7"/>
  </si>
  <si>
    <t>090-7821-3218</t>
    <phoneticPr fontId="7"/>
  </si>
  <si>
    <t>毎週X35:AA36土、日曜日、祝日　9：00～17：00</t>
    <rPh sb="0" eb="1">
      <t>アオ</t>
    </rPh>
    <phoneticPr fontId="2"/>
  </si>
  <si>
    <t>月額2,000円</t>
    <rPh sb="0" eb="2">
      <t>ゲツガク</t>
    </rPh>
    <rPh sb="3" eb="8">
      <t>０００エン</t>
    </rPh>
    <phoneticPr fontId="2"/>
  </si>
  <si>
    <t>青梅市内体育館　天ケ瀬体育館、沢井市民センター</t>
    <rPh sb="0" eb="4">
      <t>オウメシナイ</t>
    </rPh>
    <rPh sb="4" eb="7">
      <t>タイイクカン</t>
    </rPh>
    <rPh sb="8" eb="11">
      <t>アマガセ</t>
    </rPh>
    <rPh sb="11" eb="14">
      <t>タイイクカン</t>
    </rPh>
    <rPh sb="15" eb="17">
      <t>サワイ</t>
    </rPh>
    <rPh sb="17" eb="19">
      <t>シミン</t>
    </rPh>
    <phoneticPr fontId="2"/>
  </si>
  <si>
    <t>藤島　拓</t>
    <rPh sb="0" eb="2">
      <t>フジシマ</t>
    </rPh>
    <rPh sb="3" eb="4">
      <t>タク</t>
    </rPh>
    <phoneticPr fontId="2"/>
  </si>
  <si>
    <t>080-1016-2788</t>
    <phoneticPr fontId="7"/>
  </si>
  <si>
    <t>東京都サッカー協会・東京都サッカー協会少年連盟・青梅市サッカー協会に各加盟した、市内を中心とした少年少女サッカーの団体。青梅市学校開放施設登録団体番号「R７年度＝807」取得団体。チームプロフィール・チーム詳細情報は、チームホームページhttp://www.ome2fc.com/に記載あります。</t>
    <rPh sb="0" eb="3">
      <t>トウキョウト</t>
    </rPh>
    <rPh sb="7" eb="9">
      <t>キョウカイ</t>
    </rPh>
    <rPh sb="10" eb="13">
      <t>トウキョウト</t>
    </rPh>
    <rPh sb="17" eb="19">
      <t>キョウカイ</t>
    </rPh>
    <rPh sb="19" eb="21">
      <t>ショウネン</t>
    </rPh>
    <rPh sb="21" eb="23">
      <t>レンメイ</t>
    </rPh>
    <rPh sb="24" eb="27">
      <t>オウメシ</t>
    </rPh>
    <rPh sb="31" eb="33">
      <t>キョウカイ</t>
    </rPh>
    <rPh sb="34" eb="37">
      <t>カクカメイ</t>
    </rPh>
    <rPh sb="40" eb="42">
      <t>シナイ</t>
    </rPh>
    <rPh sb="43" eb="45">
      <t>チュウシン</t>
    </rPh>
    <rPh sb="48" eb="50">
      <t>ショウネン</t>
    </rPh>
    <rPh sb="50" eb="52">
      <t>ショウジョ</t>
    </rPh>
    <rPh sb="57" eb="59">
      <t>ダンタイ</t>
    </rPh>
    <rPh sb="60" eb="63">
      <t>オウメシ</t>
    </rPh>
    <rPh sb="63" eb="65">
      <t>ガッコウ</t>
    </rPh>
    <rPh sb="65" eb="67">
      <t>カイホウ</t>
    </rPh>
    <rPh sb="67" eb="69">
      <t>シセツ</t>
    </rPh>
    <rPh sb="69" eb="71">
      <t>トウロク</t>
    </rPh>
    <rPh sb="71" eb="73">
      <t>ダンタイ</t>
    </rPh>
    <rPh sb="73" eb="75">
      <t>バンゴウ</t>
    </rPh>
    <rPh sb="78" eb="79">
      <t>ネン</t>
    </rPh>
    <rPh sb="79" eb="80">
      <t>ド</t>
    </rPh>
    <rPh sb="85" eb="87">
      <t>シュトク</t>
    </rPh>
    <rPh sb="87" eb="89">
      <t>ダンタイ</t>
    </rPh>
    <rPh sb="103" eb="105">
      <t>ショウサイ</t>
    </rPh>
    <rPh sb="105" eb="107">
      <t>ジョウホウ</t>
    </rPh>
    <rPh sb="141" eb="142">
      <t>キ</t>
    </rPh>
    <phoneticPr fontId="2"/>
  </si>
  <si>
    <t>新規入会金1,000円（兄弟姉妹在籍は免除）、月額：2,000円　その他新規入会金等あり</t>
    <rPh sb="0" eb="2">
      <t>シンキ</t>
    </rPh>
    <rPh sb="2" eb="5">
      <t>ニュウカイキン</t>
    </rPh>
    <rPh sb="10" eb="11">
      <t>エン</t>
    </rPh>
    <rPh sb="12" eb="14">
      <t>キョウダイ</t>
    </rPh>
    <rPh sb="14" eb="16">
      <t>シマイ</t>
    </rPh>
    <rPh sb="16" eb="18">
      <t>ザイセキ</t>
    </rPh>
    <rPh sb="19" eb="21">
      <t>メンジョ</t>
    </rPh>
    <rPh sb="23" eb="25">
      <t>ゲツガク</t>
    </rPh>
    <rPh sb="31" eb="32">
      <t>エン</t>
    </rPh>
    <rPh sb="35" eb="36">
      <t>タ</t>
    </rPh>
    <rPh sb="36" eb="38">
      <t>シンキ</t>
    </rPh>
    <rPh sb="38" eb="41">
      <t>ニュウカイキン</t>
    </rPh>
    <rPh sb="41" eb="42">
      <t>トウ</t>
    </rPh>
    <phoneticPr fontId="2"/>
  </si>
  <si>
    <t>平日17：00～19：30　土・日曜日祝日　9：00～15：00</t>
    <rPh sb="0" eb="2">
      <t>ヘイジツ</t>
    </rPh>
    <rPh sb="14" eb="15">
      <t>ド</t>
    </rPh>
    <rPh sb="16" eb="19">
      <t>ニチヨウビ</t>
    </rPh>
    <rPh sb="19" eb="21">
      <t>シュクジツ</t>
    </rPh>
    <phoneticPr fontId="2"/>
  </si>
  <si>
    <t>月額5,000円 別途大会時集金有</t>
    <rPh sb="0" eb="2">
      <t>ゲツガク</t>
    </rPh>
    <rPh sb="7" eb="8">
      <t>エン</t>
    </rPh>
    <rPh sb="9" eb="11">
      <t>ベット</t>
    </rPh>
    <rPh sb="11" eb="14">
      <t>タイカイジ</t>
    </rPh>
    <rPh sb="14" eb="16">
      <t>シュウキン</t>
    </rPh>
    <rPh sb="16" eb="17">
      <t>アリ</t>
    </rPh>
    <phoneticPr fontId="2"/>
  </si>
  <si>
    <t>火・水曜日　17：00～19：30　土曜日　13：00～17：00</t>
    <rPh sb="0" eb="1">
      <t>ヒ</t>
    </rPh>
    <rPh sb="2" eb="5">
      <t>スイヨウビ</t>
    </rPh>
    <rPh sb="18" eb="21">
      <t>ドヨウビ</t>
    </rPh>
    <phoneticPr fontId="2"/>
  </si>
  <si>
    <t>榎戸　友花</t>
    <rPh sb="0" eb="2">
      <t>エノキド</t>
    </rPh>
    <rPh sb="3" eb="4">
      <t>トモ</t>
    </rPh>
    <rPh sb="4" eb="5">
      <t>ハナ</t>
    </rPh>
    <phoneticPr fontId="7"/>
  </si>
  <si>
    <t>080-4925-7333</t>
    <phoneticPr fontId="7"/>
  </si>
  <si>
    <t>毎週土・日曜日、祝日</t>
    <rPh sb="0" eb="2">
      <t>マイシュウ</t>
    </rPh>
    <rPh sb="2" eb="3">
      <t>ツチ</t>
    </rPh>
    <rPh sb="4" eb="7">
      <t>ニチヨウビ</t>
    </rPh>
    <rPh sb="8" eb="10">
      <t>シュクジツ</t>
    </rPh>
    <phoneticPr fontId="2"/>
  </si>
  <si>
    <t>青梅市立第五小学校グラウンド、体育館および沢井グラウンド等</t>
    <rPh sb="0" eb="4">
      <t>オウメシリツ</t>
    </rPh>
    <rPh sb="4" eb="6">
      <t>ダイゴ</t>
    </rPh>
    <rPh sb="6" eb="9">
      <t>ショウガッコウ</t>
    </rPh>
    <rPh sb="15" eb="18">
      <t>タイイクカン</t>
    </rPh>
    <rPh sb="21" eb="23">
      <t>サワイ</t>
    </rPh>
    <rPh sb="28" eb="29">
      <t>トウ</t>
    </rPh>
    <phoneticPr fontId="2"/>
  </si>
  <si>
    <t>市川　諒</t>
    <rPh sb="0" eb="2">
      <t>イチカワ</t>
    </rPh>
    <rPh sb="3" eb="4">
      <t>リョウ</t>
    </rPh>
    <phoneticPr fontId="2"/>
  </si>
  <si>
    <t>090-5533-4614</t>
    <phoneticPr fontId="7"/>
  </si>
  <si>
    <t>発表会に向けて、楽しく元気に練習しています。</t>
    <rPh sb="0" eb="2">
      <t>ハッピョウ</t>
    </rPh>
    <rPh sb="2" eb="3">
      <t>カイ</t>
    </rPh>
    <rPh sb="4" eb="5">
      <t>ム</t>
    </rPh>
    <rPh sb="8" eb="9">
      <t>タノ</t>
    </rPh>
    <rPh sb="11" eb="13">
      <t>ゲンキ</t>
    </rPh>
    <rPh sb="14" eb="16">
      <t>レンシュウ</t>
    </rPh>
    <phoneticPr fontId="2"/>
  </si>
  <si>
    <t>毎週　水曜日16：00～19：00、金曜日17：00～19：20</t>
    <rPh sb="0" eb="2">
      <t>マイシュウ</t>
    </rPh>
    <rPh sb="3" eb="6">
      <t>スイヨウビ</t>
    </rPh>
    <rPh sb="18" eb="21">
      <t>キンヨウビ</t>
    </rPh>
    <phoneticPr fontId="2"/>
  </si>
  <si>
    <t>星野　愛</t>
    <rPh sb="0" eb="2">
      <t>ホシノ</t>
    </rPh>
    <rPh sb="3" eb="4">
      <t>アイ</t>
    </rPh>
    <phoneticPr fontId="7"/>
  </si>
  <si>
    <t>090-2566-1304</t>
    <phoneticPr fontId="7"/>
  </si>
  <si>
    <t>隔週水曜日　19：00～21：00　毎週土曜日　9：00～18：00</t>
    <rPh sb="18" eb="20">
      <t>マイシュウ</t>
    </rPh>
    <rPh sb="20" eb="21">
      <t>ド</t>
    </rPh>
    <rPh sb="21" eb="23">
      <t>ヨウビ</t>
    </rPh>
    <phoneticPr fontId="2"/>
  </si>
  <si>
    <t>毎週木曜日 17:00～18：00（kidsクラス）、18：00～19:00（Jr.クラス）</t>
    <rPh sb="0" eb="2">
      <t>マイシュウ</t>
    </rPh>
    <rPh sb="2" eb="5">
      <t>モクヨウビ</t>
    </rPh>
    <phoneticPr fontId="2"/>
  </si>
  <si>
    <t>青梅ミニバスケットボールクラブ</t>
    <rPh sb="0" eb="2">
      <t>オウメ</t>
    </rPh>
    <phoneticPr fontId="2"/>
  </si>
  <si>
    <t>市内三田地区周辺の小中学生を対象に剣道の指導を通じて青少年健全育成を目的に活動しています。昭和８年発会以来９１年一環として青少年健全育成に取り組み、市民大会等で活躍しています。</t>
    <rPh sb="0" eb="2">
      <t>シナイ</t>
    </rPh>
    <rPh sb="2" eb="4">
      <t>ミタ</t>
    </rPh>
    <rPh sb="4" eb="6">
      <t>チク</t>
    </rPh>
    <rPh sb="6" eb="8">
      <t>シュウヘン</t>
    </rPh>
    <rPh sb="9" eb="13">
      <t>ショウチュウガクセイ</t>
    </rPh>
    <rPh sb="14" eb="16">
      <t>タイショウ</t>
    </rPh>
    <rPh sb="17" eb="19">
      <t>ケンドウ</t>
    </rPh>
    <rPh sb="20" eb="22">
      <t>シドウ</t>
    </rPh>
    <rPh sb="23" eb="24">
      <t>ツウ</t>
    </rPh>
    <rPh sb="26" eb="29">
      <t>セイショウネン</t>
    </rPh>
    <rPh sb="29" eb="31">
      <t>ケンゼン</t>
    </rPh>
    <rPh sb="31" eb="33">
      <t>イクセイ</t>
    </rPh>
    <rPh sb="34" eb="36">
      <t>モクテキ</t>
    </rPh>
    <rPh sb="37" eb="39">
      <t>カツドウ</t>
    </rPh>
    <rPh sb="45" eb="47">
      <t>ショウワ</t>
    </rPh>
    <rPh sb="48" eb="49">
      <t>ネン</t>
    </rPh>
    <rPh sb="49" eb="51">
      <t>ハッカイ</t>
    </rPh>
    <rPh sb="51" eb="53">
      <t>イライ</t>
    </rPh>
    <rPh sb="55" eb="56">
      <t>ネン</t>
    </rPh>
    <rPh sb="56" eb="58">
      <t>イッカン</t>
    </rPh>
    <rPh sb="61" eb="64">
      <t>セイショウネン</t>
    </rPh>
    <rPh sb="64" eb="66">
      <t>ケンゼン</t>
    </rPh>
    <rPh sb="66" eb="68">
      <t>イクセイ</t>
    </rPh>
    <rPh sb="69" eb="70">
      <t>ト</t>
    </rPh>
    <rPh sb="71" eb="72">
      <t>ク</t>
    </rPh>
    <rPh sb="74" eb="76">
      <t>シミン</t>
    </rPh>
    <rPh sb="76" eb="78">
      <t>タイカイ</t>
    </rPh>
    <rPh sb="78" eb="79">
      <t>トウ</t>
    </rPh>
    <rPh sb="80" eb="82">
      <t>カツヤク</t>
    </rPh>
    <phoneticPr fontId="2"/>
  </si>
  <si>
    <t>小学生対象のバスケットボールクラブチームです。バスケットボールを楽しみながらスキルを身に付けることを目的に活動しています！体験随時受付中！</t>
    <rPh sb="0" eb="2">
      <t>ショウガク</t>
    </rPh>
    <rPh sb="3" eb="5">
      <t>タイショウ</t>
    </rPh>
    <rPh sb="32" eb="33">
      <t>タノ</t>
    </rPh>
    <rPh sb="42" eb="43">
      <t>ミ</t>
    </rPh>
    <rPh sb="44" eb="45">
      <t>ツ</t>
    </rPh>
    <rPh sb="50" eb="52">
      <t>モクテキ</t>
    </rPh>
    <rPh sb="53" eb="55">
      <t>カツドウ</t>
    </rPh>
    <rPh sb="61" eb="63">
      <t>タイケン</t>
    </rPh>
    <rPh sb="63" eb="65">
      <t>ズイジ</t>
    </rPh>
    <rPh sb="65" eb="67">
      <t>ウケツケ</t>
    </rPh>
    <rPh sb="67" eb="68">
      <t>チュウ</t>
    </rPh>
    <phoneticPr fontId="2"/>
  </si>
  <si>
    <t>日曜日・（土曜日）　夕方から</t>
    <rPh sb="0" eb="3">
      <t>ニチヨウビ</t>
    </rPh>
    <rPh sb="1" eb="2">
      <t>マイニチ</t>
    </rPh>
    <rPh sb="5" eb="6">
      <t>ド</t>
    </rPh>
    <rPh sb="10" eb="12">
      <t>ユウガタ</t>
    </rPh>
    <phoneticPr fontId="2"/>
  </si>
  <si>
    <t>小学１・２・３年生を対象とした専門の運動をする前の基本的な体づくり、体力づくりをする教室です。（マット・とび箱・鉄棒・ボール・なわとび他）</t>
    <rPh sb="0" eb="2">
      <t>ショウガク</t>
    </rPh>
    <rPh sb="7" eb="8">
      <t>ネン</t>
    </rPh>
    <rPh sb="8" eb="9">
      <t>セイ</t>
    </rPh>
    <rPh sb="10" eb="12">
      <t>タイショウ</t>
    </rPh>
    <rPh sb="15" eb="17">
      <t>センモン</t>
    </rPh>
    <rPh sb="18" eb="20">
      <t>ウンドウ</t>
    </rPh>
    <rPh sb="23" eb="24">
      <t>マエ</t>
    </rPh>
    <rPh sb="25" eb="28">
      <t>キホンテキ</t>
    </rPh>
    <rPh sb="29" eb="30">
      <t>カラダ</t>
    </rPh>
    <rPh sb="34" eb="36">
      <t>タイリョク</t>
    </rPh>
    <rPh sb="42" eb="44">
      <t>キョウシツ</t>
    </rPh>
    <rPh sb="54" eb="55">
      <t>バコ</t>
    </rPh>
    <rPh sb="56" eb="58">
      <t>テツボウ</t>
    </rPh>
    <rPh sb="67" eb="68">
      <t>ホカ</t>
    </rPh>
    <phoneticPr fontId="2"/>
  </si>
  <si>
    <t>得寿会（西多摩アルティメットクラブ）</t>
    <rPh sb="0" eb="1">
      <t>エ</t>
    </rPh>
    <rPh sb="1" eb="2">
      <t>コトブキ</t>
    </rPh>
    <rPh sb="2" eb="3">
      <t>カイ</t>
    </rPh>
    <rPh sb="4" eb="7">
      <t>ニシタマ</t>
    </rPh>
    <phoneticPr fontId="2"/>
  </si>
  <si>
    <t>市内在住の小・中学生を対象としたアルティメットクラブです。毎週2日程度、早道公園で練習。初心者の方、大歓迎です。</t>
    <rPh sb="0" eb="5">
      <t>シナイザ</t>
    </rPh>
    <rPh sb="5" eb="6">
      <t>ショウ</t>
    </rPh>
    <rPh sb="7" eb="8">
      <t>チュウ</t>
    </rPh>
    <rPh sb="8" eb="10">
      <t>ガクセイ</t>
    </rPh>
    <rPh sb="11" eb="16">
      <t>タイショウ</t>
    </rPh>
    <rPh sb="29" eb="31">
      <t>マイシュウ</t>
    </rPh>
    <rPh sb="32" eb="33">
      <t>ニチ</t>
    </rPh>
    <rPh sb="33" eb="35">
      <t>テイド</t>
    </rPh>
    <rPh sb="36" eb="41">
      <t>ハヤミチコ</t>
    </rPh>
    <rPh sb="41" eb="43">
      <t>レンシュウ</t>
    </rPh>
    <rPh sb="44" eb="49">
      <t>ショシンシ</t>
    </rPh>
    <rPh sb="50" eb="56">
      <t>ダイカンゲ</t>
    </rPh>
    <phoneticPr fontId="2"/>
  </si>
  <si>
    <t>早道公園、永山公園総合運動場、わかぐさ公園、東青梅市民センター</t>
    <rPh sb="0" eb="4">
      <t>ハヤミチ</t>
    </rPh>
    <rPh sb="5" eb="7">
      <t>ナガヤマ</t>
    </rPh>
    <rPh sb="7" eb="9">
      <t>コウエン</t>
    </rPh>
    <rPh sb="9" eb="11">
      <t>ソウゴウ</t>
    </rPh>
    <rPh sb="11" eb="14">
      <t>ウンドウジョウ</t>
    </rPh>
    <rPh sb="19" eb="21">
      <t>コウエン</t>
    </rPh>
    <rPh sb="22" eb="25">
      <t>ヒガシオウメ</t>
    </rPh>
    <rPh sb="25" eb="27">
      <t>シミン</t>
    </rPh>
    <phoneticPr fontId="2"/>
  </si>
  <si>
    <t>阿部　悠友</t>
    <rPh sb="0" eb="2">
      <t>アベ</t>
    </rPh>
    <rPh sb="3" eb="4">
      <t>ユウ</t>
    </rPh>
    <rPh sb="4" eb="5">
      <t>トモ</t>
    </rPh>
    <phoneticPr fontId="7"/>
  </si>
  <si>
    <t>090-4123-7611</t>
    <phoneticPr fontId="7"/>
  </si>
  <si>
    <t>アルティメット競技を通じて「楽しむ」「コミュニケーション能力の育成」「チームワークの基礎教育」を念頭に活動することを目的とする。</t>
    <rPh sb="7" eb="9">
      <t>キョウギ</t>
    </rPh>
    <rPh sb="10" eb="11">
      <t>ツウ</t>
    </rPh>
    <rPh sb="14" eb="15">
      <t>タノ</t>
    </rPh>
    <rPh sb="28" eb="30">
      <t>ノウリョク</t>
    </rPh>
    <rPh sb="31" eb="33">
      <t>イクセイ</t>
    </rPh>
    <rPh sb="42" eb="46">
      <t>キソキョウイク</t>
    </rPh>
    <rPh sb="48" eb="50">
      <t>ネントウ</t>
    </rPh>
    <rPh sb="51" eb="53">
      <t>カツドウ</t>
    </rPh>
    <rPh sb="58" eb="60">
      <t>モクテキ</t>
    </rPh>
    <phoneticPr fontId="2"/>
  </si>
  <si>
    <t>小学生を対象としたアルティメットクラブです。毎週2日程度、主に青梅市内のグラウンドで練習しています。親子で楽しむことができるのが魅力の生涯スポーツです。</t>
    <rPh sb="0" eb="1">
      <t>ショウ</t>
    </rPh>
    <rPh sb="1" eb="3">
      <t>ガクセイ</t>
    </rPh>
    <rPh sb="4" eb="9">
      <t>タイショウ</t>
    </rPh>
    <rPh sb="22" eb="24">
      <t>マイシュウ</t>
    </rPh>
    <rPh sb="25" eb="26">
      <t>ニチ</t>
    </rPh>
    <rPh sb="26" eb="28">
      <t>テイド</t>
    </rPh>
    <rPh sb="29" eb="30">
      <t>オモ</t>
    </rPh>
    <rPh sb="31" eb="35">
      <t>オウメシナイ</t>
    </rPh>
    <rPh sb="42" eb="44">
      <t>レンシュウ</t>
    </rPh>
    <rPh sb="50" eb="52">
      <t>オヤコ</t>
    </rPh>
    <rPh sb="53" eb="54">
      <t>タノ</t>
    </rPh>
    <rPh sb="64" eb="66">
      <t>ミリョク</t>
    </rPh>
    <rPh sb="67" eb="69">
      <t>ショウガイ</t>
    </rPh>
    <phoneticPr fontId="2"/>
  </si>
  <si>
    <t>土・日曜日　３時間程度</t>
    <rPh sb="0" eb="1">
      <t>ド</t>
    </rPh>
    <rPh sb="2" eb="5">
      <t>ニチヨウビ</t>
    </rPh>
    <rPh sb="7" eb="9">
      <t>ジカン</t>
    </rPh>
    <rPh sb="9" eb="11">
      <t>テイド</t>
    </rPh>
    <phoneticPr fontId="2"/>
  </si>
  <si>
    <t>城前公園運動広場、永山公園総合運動場、わかぐさ公園</t>
    <rPh sb="0" eb="2">
      <t>シロマエ</t>
    </rPh>
    <rPh sb="2" eb="4">
      <t>コウエン</t>
    </rPh>
    <rPh sb="4" eb="6">
      <t>ウンドウ</t>
    </rPh>
    <rPh sb="6" eb="8">
      <t>ヒロバ</t>
    </rPh>
    <rPh sb="9" eb="11">
      <t>ナガヤマ</t>
    </rPh>
    <rPh sb="11" eb="13">
      <t>コウエン</t>
    </rPh>
    <rPh sb="13" eb="15">
      <t>ソウゴウ</t>
    </rPh>
    <rPh sb="15" eb="18">
      <t>ウンドウジョウ</t>
    </rPh>
    <rPh sb="23" eb="25">
      <t>コウエン</t>
    </rPh>
    <phoneticPr fontId="7"/>
  </si>
  <si>
    <t>東村山中央ボーイズＡ</t>
    <rPh sb="0" eb="3">
      <t>ヒガシムラヤマ</t>
    </rPh>
    <rPh sb="3" eb="5">
      <t>チュウオウ</t>
    </rPh>
    <phoneticPr fontId="2"/>
  </si>
  <si>
    <t>公益財団法人日本少年野球連盟（ボーイズ）に加盟し野球を通じて次代を担う少年の健全育成を図ることを目的に掲げ活発な活動を展開しています。※中学公式野球。</t>
    <rPh sb="0" eb="6">
      <t>コウエキザイダンホウジン</t>
    </rPh>
    <rPh sb="6" eb="8">
      <t>ニホン</t>
    </rPh>
    <rPh sb="8" eb="10">
      <t>ショウネン</t>
    </rPh>
    <rPh sb="10" eb="12">
      <t>ヤキュウ</t>
    </rPh>
    <rPh sb="12" eb="14">
      <t>レンメイ</t>
    </rPh>
    <rPh sb="21" eb="23">
      <t>カメイ</t>
    </rPh>
    <rPh sb="24" eb="26">
      <t>ヤキュウ</t>
    </rPh>
    <rPh sb="27" eb="28">
      <t>ツウ</t>
    </rPh>
    <rPh sb="30" eb="32">
      <t>ジダイ</t>
    </rPh>
    <rPh sb="33" eb="34">
      <t>ニナ</t>
    </rPh>
    <rPh sb="35" eb="37">
      <t>ショウネン</t>
    </rPh>
    <rPh sb="38" eb="42">
      <t>ケンゼンイクセイ</t>
    </rPh>
    <rPh sb="43" eb="44">
      <t>ハカ</t>
    </rPh>
    <rPh sb="48" eb="50">
      <t>モクテキ</t>
    </rPh>
    <rPh sb="51" eb="52">
      <t>カカ</t>
    </rPh>
    <rPh sb="53" eb="55">
      <t>カッパツ</t>
    </rPh>
    <rPh sb="56" eb="58">
      <t>カツドウ</t>
    </rPh>
    <rPh sb="59" eb="61">
      <t>テンカイ</t>
    </rPh>
    <rPh sb="68" eb="70">
      <t>チュウガク</t>
    </rPh>
    <rPh sb="70" eb="72">
      <t>コウシキ</t>
    </rPh>
    <rPh sb="72" eb="74">
      <t>ヤキュウ</t>
    </rPh>
    <phoneticPr fontId="7"/>
  </si>
  <si>
    <t>現在、青梅市小曾木にチーム拠点事務所を設け、中学３学年を募集し公式約優で活動しています。テーマは野球を通じた人間形成を柱とした勉学・野球への両立を目標設定し、高校野球へ導くための基本練習のステップ場になるよう育成しています。</t>
    <rPh sb="0" eb="2">
      <t>ゲンザイ</t>
    </rPh>
    <rPh sb="3" eb="6">
      <t>オウメシ</t>
    </rPh>
    <rPh sb="6" eb="9">
      <t>オソキ</t>
    </rPh>
    <rPh sb="13" eb="15">
      <t>キョテン</t>
    </rPh>
    <rPh sb="15" eb="18">
      <t>ジムショ</t>
    </rPh>
    <rPh sb="19" eb="20">
      <t>モウ</t>
    </rPh>
    <rPh sb="22" eb="24">
      <t>チュウガク</t>
    </rPh>
    <rPh sb="25" eb="27">
      <t>ガクネン</t>
    </rPh>
    <rPh sb="28" eb="30">
      <t>ボシュウ</t>
    </rPh>
    <rPh sb="31" eb="33">
      <t>コウシキ</t>
    </rPh>
    <rPh sb="33" eb="35">
      <t>ヤクユウ</t>
    </rPh>
    <rPh sb="36" eb="38">
      <t>カツドウ</t>
    </rPh>
    <rPh sb="48" eb="50">
      <t>ヤキュウ</t>
    </rPh>
    <rPh sb="51" eb="52">
      <t>ツウ</t>
    </rPh>
    <rPh sb="54" eb="56">
      <t>ニンゲン</t>
    </rPh>
    <rPh sb="56" eb="58">
      <t>ケイセイ</t>
    </rPh>
    <rPh sb="59" eb="60">
      <t>ハシラ</t>
    </rPh>
    <rPh sb="63" eb="65">
      <t>ベンガク</t>
    </rPh>
    <rPh sb="66" eb="68">
      <t>ヤキュウ</t>
    </rPh>
    <rPh sb="70" eb="72">
      <t>リョウリツ</t>
    </rPh>
    <rPh sb="73" eb="75">
      <t>モクヒョウ</t>
    </rPh>
    <rPh sb="75" eb="77">
      <t>セッテイ</t>
    </rPh>
    <rPh sb="79" eb="83">
      <t>コウコウヤキュウ</t>
    </rPh>
    <rPh sb="84" eb="85">
      <t>ミチビ</t>
    </rPh>
    <rPh sb="89" eb="91">
      <t>キホン</t>
    </rPh>
    <rPh sb="91" eb="93">
      <t>レンシュウ</t>
    </rPh>
    <rPh sb="98" eb="99">
      <t>バ</t>
    </rPh>
    <rPh sb="104" eb="106">
      <t>イクセイ</t>
    </rPh>
    <phoneticPr fontId="7"/>
  </si>
  <si>
    <t>青梅スタジアム、東京都、埼玉県高校グラウンド　他</t>
    <rPh sb="0" eb="2">
      <t>オウメ</t>
    </rPh>
    <rPh sb="8" eb="11">
      <t>トウキョウト</t>
    </rPh>
    <rPh sb="12" eb="15">
      <t>サイタマケン</t>
    </rPh>
    <rPh sb="15" eb="17">
      <t>コウコウ</t>
    </rPh>
    <rPh sb="23" eb="24">
      <t>ホカ</t>
    </rPh>
    <phoneticPr fontId="2"/>
  </si>
  <si>
    <t>月額15,000円</t>
    <rPh sb="0" eb="2">
      <t>ゲツガク</t>
    </rPh>
    <rPh sb="8" eb="9">
      <t>エン</t>
    </rPh>
    <phoneticPr fontId="2"/>
  </si>
  <si>
    <t>若林　孝之</t>
    <rPh sb="0" eb="2">
      <t>ワカバヤシ</t>
    </rPh>
    <rPh sb="3" eb="5">
      <t>タカユキ</t>
    </rPh>
    <phoneticPr fontId="7"/>
  </si>
  <si>
    <t>090-1733-0612</t>
    <phoneticPr fontId="7"/>
  </si>
  <si>
    <t>青梅市立第一中学校格技室、住友金属鉱山アリーナ青梅</t>
    <rPh sb="0" eb="4">
      <t>オウメシリツ</t>
    </rPh>
    <rPh sb="4" eb="5">
      <t>ダイ</t>
    </rPh>
    <rPh sb="5" eb="6">
      <t>ハジメ</t>
    </rPh>
    <rPh sb="6" eb="7">
      <t>ナカ</t>
    </rPh>
    <rPh sb="7" eb="9">
      <t>ガッコウ</t>
    </rPh>
    <rPh sb="9" eb="11">
      <t>カクギ</t>
    </rPh>
    <rPh sb="11" eb="12">
      <t>シツ</t>
    </rPh>
    <rPh sb="13" eb="15">
      <t>スミトモ</t>
    </rPh>
    <rPh sb="15" eb="17">
      <t>キンゾク</t>
    </rPh>
    <rPh sb="17" eb="19">
      <t>コウザン</t>
    </rPh>
    <rPh sb="23" eb="25">
      <t>オウメ</t>
    </rPh>
    <phoneticPr fontId="2"/>
  </si>
  <si>
    <t>スポーツチャンバラの練習・大会・あそびほか</t>
    <rPh sb="10" eb="12">
      <t>レンシュウ</t>
    </rPh>
    <rPh sb="13" eb="15">
      <t>タイカイ</t>
    </rPh>
    <phoneticPr fontId="2"/>
  </si>
  <si>
    <t>むかしあそびのチャンバラ！面をつけて空気の入った安全な刀（小太刀・長剣等）であそびます。自分の身を護る方法を学び、スポーツチャンバラを親子で楽みます。いつでも見学大歓迎です！</t>
    <rPh sb="13" eb="14">
      <t>メン</t>
    </rPh>
    <rPh sb="18" eb="20">
      <t>クウキ</t>
    </rPh>
    <rPh sb="21" eb="22">
      <t>ハイ</t>
    </rPh>
    <rPh sb="24" eb="26">
      <t>アンゼン</t>
    </rPh>
    <rPh sb="27" eb="28">
      <t>カタナ</t>
    </rPh>
    <rPh sb="29" eb="32">
      <t>コダチ</t>
    </rPh>
    <rPh sb="33" eb="34">
      <t>チョウ</t>
    </rPh>
    <rPh sb="34" eb="35">
      <t>ケン</t>
    </rPh>
    <rPh sb="35" eb="36">
      <t>ナド</t>
    </rPh>
    <rPh sb="44" eb="49">
      <t>ジブン</t>
    </rPh>
    <rPh sb="49" eb="50">
      <t>マモ</t>
    </rPh>
    <rPh sb="51" eb="53">
      <t>ホウホウ</t>
    </rPh>
    <rPh sb="67" eb="69">
      <t>オヤコ</t>
    </rPh>
    <rPh sb="70" eb="71">
      <t>タノ</t>
    </rPh>
    <rPh sb="79" eb="81">
      <t>ケンガク</t>
    </rPh>
    <rPh sb="81" eb="84">
      <t>ダイカンゲイ</t>
    </rPh>
    <phoneticPr fontId="2"/>
  </si>
  <si>
    <t>金曜日　17：30～19：30</t>
    <rPh sb="0" eb="1">
      <t>キン</t>
    </rPh>
    <phoneticPr fontId="2"/>
  </si>
  <si>
    <t>年会費1,200円、月額2,000円　スポーツ保険代年間800円</t>
    <rPh sb="0" eb="1">
      <t>ネン</t>
    </rPh>
    <rPh sb="1" eb="3">
      <t>カイヒ</t>
    </rPh>
    <rPh sb="8" eb="9">
      <t>エン</t>
    </rPh>
    <rPh sb="10" eb="11">
      <t>ツキ</t>
    </rPh>
    <rPh sb="11" eb="12">
      <t>ガク</t>
    </rPh>
    <rPh sb="17" eb="18">
      <t>エン</t>
    </rPh>
    <rPh sb="23" eb="25">
      <t>ホケン</t>
    </rPh>
    <rPh sb="25" eb="26">
      <t>ダイ</t>
    </rPh>
    <rPh sb="26" eb="28">
      <t>ネンカン</t>
    </rPh>
    <rPh sb="31" eb="32">
      <t>エン</t>
    </rPh>
    <phoneticPr fontId="2"/>
  </si>
  <si>
    <t>青梅市立成木小学校体育館　他</t>
    <rPh sb="0" eb="2">
      <t>オウメ</t>
    </rPh>
    <rPh sb="2" eb="4">
      <t>シリツ</t>
    </rPh>
    <rPh sb="4" eb="6">
      <t>ナリキ</t>
    </rPh>
    <rPh sb="6" eb="7">
      <t>ショウ</t>
    </rPh>
    <rPh sb="7" eb="9">
      <t>ガッコウ</t>
    </rPh>
    <rPh sb="9" eb="12">
      <t>タイイクカン</t>
    </rPh>
    <rPh sb="13" eb="14">
      <t>ホカ</t>
    </rPh>
    <phoneticPr fontId="2"/>
  </si>
  <si>
    <t>１人１人の技術、体力の向上を図り、勝利を目指して活動しています。</t>
    <rPh sb="1" eb="2">
      <t>ニン</t>
    </rPh>
    <rPh sb="3" eb="4">
      <t>ニン</t>
    </rPh>
    <rPh sb="5" eb="7">
      <t>ギジュツ</t>
    </rPh>
    <rPh sb="8" eb="10">
      <t>タイリョク</t>
    </rPh>
    <rPh sb="11" eb="13">
      <t>コウジョウ</t>
    </rPh>
    <rPh sb="14" eb="15">
      <t>ハカ</t>
    </rPh>
    <rPh sb="17" eb="19">
      <t>ショウリ</t>
    </rPh>
    <rPh sb="20" eb="22">
      <t>メザ</t>
    </rPh>
    <rPh sb="24" eb="26">
      <t>カツドウ</t>
    </rPh>
    <phoneticPr fontId="2"/>
  </si>
  <si>
    <t>土・日曜日・祝日</t>
    <rPh sb="0" eb="1">
      <t>ド</t>
    </rPh>
    <rPh sb="2" eb="5">
      <t>ニチヨウビ</t>
    </rPh>
    <rPh sb="6" eb="8">
      <t>シュクジツ</t>
    </rPh>
    <phoneticPr fontId="2"/>
  </si>
  <si>
    <t>水村　清一</t>
    <rPh sb="0" eb="2">
      <t>ミズムラ</t>
    </rPh>
    <rPh sb="3" eb="5">
      <t>セイイチ</t>
    </rPh>
    <phoneticPr fontId="7"/>
  </si>
  <si>
    <t>090-5218-4752</t>
    <phoneticPr fontId="7"/>
  </si>
  <si>
    <t>毎週月・水・土・日曜日　祝祭日は不定期</t>
    <rPh sb="0" eb="2">
      <t>マイシュウ</t>
    </rPh>
    <rPh sb="2" eb="3">
      <t>ゲツ</t>
    </rPh>
    <rPh sb="4" eb="5">
      <t>スイ</t>
    </rPh>
    <rPh sb="6" eb="7">
      <t>ド</t>
    </rPh>
    <rPh sb="8" eb="9">
      <t>ニチ</t>
    </rPh>
    <rPh sb="9" eb="11">
      <t>ヨウビ</t>
    </rPh>
    <rPh sb="12" eb="15">
      <t>シュクサイジツ</t>
    </rPh>
    <rPh sb="16" eb="19">
      <t>フテイキ</t>
    </rPh>
    <phoneticPr fontId="2"/>
  </si>
  <si>
    <t>金曜日 16:00～19:30</t>
    <rPh sb="0" eb="3">
      <t>キンヨウビ</t>
    </rPh>
    <phoneticPr fontId="2"/>
  </si>
  <si>
    <t>新町ライオンズＢ</t>
    <rPh sb="0" eb="2">
      <t>シンマチ</t>
    </rPh>
    <phoneticPr fontId="2"/>
  </si>
  <si>
    <t>青梅フォルテＣ</t>
    <rPh sb="0" eb="2">
      <t>オウメ</t>
    </rPh>
    <phoneticPr fontId="2"/>
  </si>
  <si>
    <t>ＡＳＰＳ．Ｊｒ（アスプス ジュニア）</t>
    <phoneticPr fontId="7"/>
  </si>
  <si>
    <t>All Ome Junior Youth Volleyball Academy</t>
    <phoneticPr fontId="7"/>
  </si>
  <si>
    <t>サッカー</t>
    <phoneticPr fontId="7"/>
  </si>
  <si>
    <t>年額5,000円（月額416円）＋小中学生会員は父母会費年１万円</t>
    <rPh sb="0" eb="2">
      <t>ネンガク</t>
    </rPh>
    <rPh sb="7" eb="8">
      <t>エン</t>
    </rPh>
    <rPh sb="9" eb="11">
      <t>ゲツガク</t>
    </rPh>
    <rPh sb="14" eb="15">
      <t>エン</t>
    </rPh>
    <rPh sb="17" eb="21">
      <t>ショウチュウガクセイ</t>
    </rPh>
    <rPh sb="21" eb="23">
      <t>カイイン</t>
    </rPh>
    <rPh sb="24" eb="26">
      <t>フボ</t>
    </rPh>
    <rPh sb="26" eb="27">
      <t>カイ</t>
    </rPh>
    <rPh sb="27" eb="28">
      <t>ヒ</t>
    </rPh>
    <rPh sb="28" eb="29">
      <t>ネン</t>
    </rPh>
    <rPh sb="30" eb="32">
      <t>マンエン</t>
    </rPh>
    <phoneticPr fontId="2"/>
  </si>
  <si>
    <t>ＳＡＩＬ．サッカースクール</t>
    <phoneticPr fontId="7"/>
  </si>
  <si>
    <t>Ｕ－１８世代に向けサッカー選手としての技術向上と創造力豊かな選手育成をします。</t>
    <rPh sb="4" eb="6">
      <t>セダイ</t>
    </rPh>
    <rPh sb="7" eb="8">
      <t>ム</t>
    </rPh>
    <rPh sb="13" eb="15">
      <t>センシュ</t>
    </rPh>
    <rPh sb="19" eb="23">
      <t>ギジュツコウジョウ</t>
    </rPh>
    <rPh sb="24" eb="27">
      <t>ソウゾウリョク</t>
    </rPh>
    <rPh sb="27" eb="28">
      <t>ユタ</t>
    </rPh>
    <rPh sb="30" eb="32">
      <t>センシュ</t>
    </rPh>
    <rPh sb="32" eb="34">
      <t>イクセイ</t>
    </rPh>
    <phoneticPr fontId="2"/>
  </si>
  <si>
    <t>主に毎週土曜日に第六小学校のグラウンドで練習しています。サッカーを通して技術力だけでなく、協調性、思いやり、忍耐力など精神面の力の成長も大切にしていきます。</t>
    <rPh sb="0" eb="1">
      <t>オモ</t>
    </rPh>
    <rPh sb="2" eb="4">
      <t>マイシュウ</t>
    </rPh>
    <rPh sb="4" eb="7">
      <t>ドヨウビ</t>
    </rPh>
    <rPh sb="8" eb="10">
      <t>ダイロク</t>
    </rPh>
    <rPh sb="10" eb="13">
      <t>ショウガッコウ</t>
    </rPh>
    <rPh sb="20" eb="22">
      <t>レンシュウ</t>
    </rPh>
    <rPh sb="33" eb="34">
      <t>ツウ</t>
    </rPh>
    <rPh sb="36" eb="39">
      <t>ギジュツリョク</t>
    </rPh>
    <rPh sb="45" eb="48">
      <t>キョウチョウセイ</t>
    </rPh>
    <rPh sb="49" eb="50">
      <t>オモ</t>
    </rPh>
    <rPh sb="54" eb="57">
      <t>ニンタイリョク</t>
    </rPh>
    <rPh sb="59" eb="62">
      <t>セイシンメン</t>
    </rPh>
    <rPh sb="63" eb="64">
      <t>チカラ</t>
    </rPh>
    <rPh sb="65" eb="67">
      <t>セイチョウ</t>
    </rPh>
    <rPh sb="68" eb="70">
      <t>タイセツ</t>
    </rPh>
    <phoneticPr fontId="2"/>
  </si>
  <si>
    <t>月・火・木曜日　17：00～19：30
不定期（火・木曜日17：00～19：30）
その他</t>
    <rPh sb="0" eb="1">
      <t>ツキ</t>
    </rPh>
    <rPh sb="2" eb="3">
      <t>カ</t>
    </rPh>
    <rPh sb="4" eb="5">
      <t>モク</t>
    </rPh>
    <rPh sb="20" eb="23">
      <t>フテイキ</t>
    </rPh>
    <rPh sb="24" eb="25">
      <t>ヒ</t>
    </rPh>
    <rPh sb="26" eb="28">
      <t>モクヨウ</t>
    </rPh>
    <rPh sb="28" eb="29">
      <t>ビ</t>
    </rPh>
    <rPh sb="44" eb="45">
      <t>タ</t>
    </rPh>
    <phoneticPr fontId="2"/>
  </si>
  <si>
    <t>月額2,500円（家族2人目から1,000円）</t>
    <rPh sb="0" eb="2">
      <t>ゲツガク</t>
    </rPh>
    <rPh sb="7" eb="8">
      <t>エン</t>
    </rPh>
    <rPh sb="9" eb="11">
      <t>カゾク</t>
    </rPh>
    <rPh sb="12" eb="13">
      <t>ニン</t>
    </rPh>
    <rPh sb="13" eb="14">
      <t>メ</t>
    </rPh>
    <rPh sb="21" eb="22">
      <t>エン</t>
    </rPh>
    <phoneticPr fontId="2"/>
  </si>
  <si>
    <t>青梅市立新町小学校体育館</t>
    <rPh sb="0" eb="4">
      <t>オウメシリツ</t>
    </rPh>
    <rPh sb="4" eb="6">
      <t>シンマチ</t>
    </rPh>
    <rPh sb="6" eb="7">
      <t>ショウ</t>
    </rPh>
    <rPh sb="7" eb="9">
      <t>ガッコウ</t>
    </rPh>
    <rPh sb="9" eb="12">
      <t>タイイクカン</t>
    </rPh>
    <phoneticPr fontId="2"/>
  </si>
  <si>
    <t>青梅市立吹上小学校グラウンド、小曾木市民センターグラウンド</t>
    <rPh sb="0" eb="4">
      <t>オウメシリツ</t>
    </rPh>
    <rPh sb="4" eb="9">
      <t>フキアゲ</t>
    </rPh>
    <rPh sb="15" eb="20">
      <t>オソキシミン</t>
    </rPh>
    <phoneticPr fontId="2"/>
  </si>
  <si>
    <t>青梅市立藤橋小学校、今寺４・５丁目グラウンド</t>
    <rPh sb="0" eb="4">
      <t>オウメシリツ</t>
    </rPh>
    <rPh sb="4" eb="6">
      <t>フジハシ</t>
    </rPh>
    <rPh sb="6" eb="9">
      <t>ショウガッコウ</t>
    </rPh>
    <rPh sb="10" eb="12">
      <t>イマデラ</t>
    </rPh>
    <rPh sb="15" eb="17">
      <t>チョウメ</t>
    </rPh>
    <phoneticPr fontId="2"/>
  </si>
  <si>
    <t>少年野球の活動を通じて、野球の楽しさを感じ、子供達の基礎体力の向上を目指しています。
また、団体行動を行う中で人に対しての礼儀、仲間を思いやれる心を養っていける指導を行っています。</t>
    <rPh sb="0" eb="2">
      <t>ショウネン</t>
    </rPh>
    <rPh sb="2" eb="4">
      <t>ヤキュウ</t>
    </rPh>
    <rPh sb="5" eb="7">
      <t>カツドウ</t>
    </rPh>
    <rPh sb="8" eb="9">
      <t>ツウ</t>
    </rPh>
    <rPh sb="12" eb="16">
      <t>ヤキュウノタノ</t>
    </rPh>
    <rPh sb="22" eb="24">
      <t>コドモ</t>
    </rPh>
    <rPh sb="24" eb="25">
      <t>タチ</t>
    </rPh>
    <rPh sb="26" eb="28">
      <t>キソ</t>
    </rPh>
    <rPh sb="28" eb="30">
      <t>タイリョク</t>
    </rPh>
    <rPh sb="31" eb="33">
      <t>コウジョウ</t>
    </rPh>
    <rPh sb="34" eb="36">
      <t>メザ</t>
    </rPh>
    <rPh sb="46" eb="48">
      <t>ダンタイ</t>
    </rPh>
    <rPh sb="48" eb="50">
      <t>コウドウ</t>
    </rPh>
    <rPh sb="51" eb="52">
      <t>オコナ</t>
    </rPh>
    <rPh sb="53" eb="54">
      <t>ナカ</t>
    </rPh>
    <rPh sb="55" eb="56">
      <t>ヒト</t>
    </rPh>
    <rPh sb="57" eb="58">
      <t>タイ</t>
    </rPh>
    <rPh sb="61" eb="63">
      <t>レイギ</t>
    </rPh>
    <rPh sb="64" eb="66">
      <t>ナカマ</t>
    </rPh>
    <rPh sb="67" eb="68">
      <t>オモ</t>
    </rPh>
    <rPh sb="72" eb="73">
      <t>ココロ</t>
    </rPh>
    <rPh sb="74" eb="75">
      <t>ヤシナ</t>
    </rPh>
    <rPh sb="80" eb="82">
      <t>シドウ</t>
    </rPh>
    <rPh sb="83" eb="84">
      <t>オコナ</t>
    </rPh>
    <phoneticPr fontId="2"/>
  </si>
  <si>
    <t>市内小学生のバレーボール活動の充実を目指しています。</t>
    <rPh sb="0" eb="2">
      <t>シナイ</t>
    </rPh>
    <rPh sb="2" eb="5">
      <t>ショウガクセイ</t>
    </rPh>
    <rPh sb="12" eb="14">
      <t>カツドウ</t>
    </rPh>
    <rPh sb="15" eb="17">
      <t>ジュウジツ</t>
    </rPh>
    <rPh sb="18" eb="20">
      <t>メザ</t>
    </rPh>
    <phoneticPr fontId="2"/>
  </si>
  <si>
    <t>市内中学生のバレーボール活動の充実を目指しています。</t>
    <rPh sb="0" eb="2">
      <t>シナイ</t>
    </rPh>
    <rPh sb="2" eb="5">
      <t>チュウガクセイ</t>
    </rPh>
    <rPh sb="12" eb="14">
      <t>カツドウ</t>
    </rPh>
    <rPh sb="15" eb="17">
      <t>ジュウジツ</t>
    </rPh>
    <rPh sb="18" eb="20">
      <t>メザ</t>
    </rPh>
    <phoneticPr fontId="2"/>
  </si>
  <si>
    <t>平日 水曜日17：30～19：30、土曜日9：00～12：00、
日曜・祝日9：00～17：00</t>
    <rPh sb="0" eb="2">
      <t>ヘイジツ</t>
    </rPh>
    <rPh sb="3" eb="4">
      <t>スイ</t>
    </rPh>
    <rPh sb="4" eb="6">
      <t>ヨウビ</t>
    </rPh>
    <rPh sb="18" eb="21">
      <t>ドヨウビ</t>
    </rPh>
    <rPh sb="33" eb="35">
      <t>ニチヨウ</t>
    </rPh>
    <rPh sb="36" eb="38">
      <t>シュクジツ</t>
    </rPh>
    <phoneticPr fontId="2"/>
  </si>
  <si>
    <t>Ｉｎ Ｖｉｌｌａｇｅ</t>
    <phoneticPr fontId="7"/>
  </si>
  <si>
    <t>野球</t>
    <rPh sb="0" eb="2">
      <t>ヤキュウ</t>
    </rPh>
    <phoneticPr fontId="7"/>
  </si>
  <si>
    <t>土・日曜日、祝日　　8：30～17：00</t>
    <rPh sb="0" eb="1">
      <t>ド</t>
    </rPh>
    <rPh sb="2" eb="5">
      <t>ニチヨウビ</t>
    </rPh>
    <rPh sb="6" eb="8">
      <t>シュクジツ</t>
    </rPh>
    <phoneticPr fontId="2"/>
  </si>
  <si>
    <t>市内在住の小、中学生を対象とした柔道教室です。週５回の練習を住友金属鉱山アリーナ青梅、大門市民センターを中心に活動しています。小中学生、東京都大会に出場しています。</t>
    <rPh sb="0" eb="2">
      <t>シナイ</t>
    </rPh>
    <rPh sb="2" eb="4">
      <t>ザイジュウ</t>
    </rPh>
    <rPh sb="5" eb="6">
      <t>ショウ</t>
    </rPh>
    <rPh sb="7" eb="10">
      <t>チュウガクセイ</t>
    </rPh>
    <rPh sb="11" eb="13">
      <t>タイショウ</t>
    </rPh>
    <rPh sb="16" eb="18">
      <t>ジュウドウ</t>
    </rPh>
    <rPh sb="18" eb="20">
      <t>キョウシツ</t>
    </rPh>
    <rPh sb="23" eb="24">
      <t>シュウ</t>
    </rPh>
    <rPh sb="25" eb="26">
      <t>カイ</t>
    </rPh>
    <rPh sb="27" eb="29">
      <t>レンシュウ</t>
    </rPh>
    <rPh sb="30" eb="32">
      <t>スミトモ</t>
    </rPh>
    <rPh sb="32" eb="34">
      <t>キンゾク</t>
    </rPh>
    <rPh sb="34" eb="36">
      <t>コウザン</t>
    </rPh>
    <rPh sb="40" eb="42">
      <t>オウメ</t>
    </rPh>
    <rPh sb="52" eb="54">
      <t>チュウシン</t>
    </rPh>
    <rPh sb="55" eb="57">
      <t>カツドウ</t>
    </rPh>
    <rPh sb="63" eb="65">
      <t>ショウチュウ</t>
    </rPh>
    <rPh sb="65" eb="67">
      <t>ガクセイ</t>
    </rPh>
    <rPh sb="68" eb="70">
      <t>トウキョウ</t>
    </rPh>
    <rPh sb="71" eb="73">
      <t>タイカイ</t>
    </rPh>
    <rPh sb="74" eb="76">
      <t>シュツジョウ</t>
    </rPh>
    <phoneticPr fontId="2"/>
  </si>
  <si>
    <t>日曜日　9：00～12：00、月・水・金曜日　19：00～21：00、土曜日　13：00～17：00</t>
    <rPh sb="15" eb="16">
      <t>ツキ</t>
    </rPh>
    <rPh sb="17" eb="18">
      <t>スイ</t>
    </rPh>
    <rPh sb="19" eb="20">
      <t>キン</t>
    </rPh>
    <rPh sb="20" eb="22">
      <t>ヨウビ</t>
    </rPh>
    <rPh sb="35" eb="36">
      <t>ド</t>
    </rPh>
    <rPh sb="36" eb="38">
      <t>ヨウビ</t>
    </rPh>
    <phoneticPr fontId="2"/>
  </si>
  <si>
    <t>070-3828-9213</t>
    <phoneticPr fontId="7"/>
  </si>
  <si>
    <t>水・日曜日</t>
    <rPh sb="0" eb="1">
      <t>スイ</t>
    </rPh>
    <rPh sb="4" eb="5">
      <t>ニチ</t>
    </rPh>
    <phoneticPr fontId="2"/>
  </si>
  <si>
    <t>市内在住の小・中学生を対象とした柔道クラブです。昭和55（1980）年に発足し、現在に至っております。毎週木曜日と土曜日に沢井市民センターで稽古しています。</t>
    <rPh sb="0" eb="2">
      <t>シナイ</t>
    </rPh>
    <rPh sb="2" eb="4">
      <t>ザイジュウ</t>
    </rPh>
    <rPh sb="5" eb="6">
      <t>ショウ</t>
    </rPh>
    <rPh sb="7" eb="10">
      <t>チュウガクセイ</t>
    </rPh>
    <rPh sb="11" eb="13">
      <t>タイショウ</t>
    </rPh>
    <rPh sb="16" eb="18">
      <t>ジュウドウ</t>
    </rPh>
    <rPh sb="24" eb="26">
      <t>ショウワ</t>
    </rPh>
    <rPh sb="34" eb="35">
      <t>ネン</t>
    </rPh>
    <rPh sb="36" eb="38">
      <t>ホッソク</t>
    </rPh>
    <rPh sb="40" eb="42">
      <t>ゲンザイ</t>
    </rPh>
    <rPh sb="43" eb="44">
      <t>イタ</t>
    </rPh>
    <rPh sb="51" eb="53">
      <t>マイシュウ</t>
    </rPh>
    <rPh sb="53" eb="56">
      <t>モクヨウビ</t>
    </rPh>
    <rPh sb="57" eb="60">
      <t>ドヨウビ</t>
    </rPh>
    <rPh sb="61" eb="63">
      <t>サワイ</t>
    </rPh>
    <rPh sb="63" eb="65">
      <t>シミン</t>
    </rPh>
    <rPh sb="70" eb="72">
      <t>ケイコ</t>
    </rPh>
    <phoneticPr fontId="2"/>
  </si>
  <si>
    <t>活動開始から２６回目の卒団生を送り出しました。少年野球を通して子供たちが健全かつ礼儀正しく育つようスタッフ・保護者と一体になり活動を行っています。</t>
    <rPh sb="0" eb="2">
      <t>カツドウ</t>
    </rPh>
    <rPh sb="2" eb="4">
      <t>カイシ</t>
    </rPh>
    <rPh sb="8" eb="10">
      <t>カイメ</t>
    </rPh>
    <rPh sb="11" eb="12">
      <t>ソツ</t>
    </rPh>
    <rPh sb="12" eb="13">
      <t>ダン</t>
    </rPh>
    <rPh sb="13" eb="14">
      <t>セイ</t>
    </rPh>
    <rPh sb="15" eb="16">
      <t>オク</t>
    </rPh>
    <rPh sb="17" eb="18">
      <t>ダ</t>
    </rPh>
    <rPh sb="40" eb="42">
      <t>レイギ</t>
    </rPh>
    <rPh sb="42" eb="43">
      <t>タダ</t>
    </rPh>
    <rPh sb="45" eb="46">
      <t>ソダ</t>
    </rPh>
    <rPh sb="54" eb="57">
      <t>ホゴシャ</t>
    </rPh>
    <rPh sb="58" eb="60">
      <t>イッタイ</t>
    </rPh>
    <rPh sb="63" eb="65">
      <t>カツドウ</t>
    </rPh>
    <rPh sb="66" eb="67">
      <t>オコナ</t>
    </rPh>
    <phoneticPr fontId="2"/>
  </si>
  <si>
    <t>年額6,000円</t>
    <rPh sb="0" eb="2">
      <t>ネンガク</t>
    </rPh>
    <rPh sb="3" eb="8">
      <t>000エン</t>
    </rPh>
    <phoneticPr fontId="2"/>
  </si>
  <si>
    <t>宮嶋　英子</t>
    <rPh sb="0" eb="2">
      <t>ミヤジマ</t>
    </rPh>
    <rPh sb="3" eb="5">
      <t>ヒデコ</t>
    </rPh>
    <phoneticPr fontId="7"/>
  </si>
  <si>
    <t>090-2306-3732</t>
    <phoneticPr fontId="7"/>
  </si>
  <si>
    <t>青梅ジュニアクラブ</t>
    <rPh sb="0" eb="2">
      <t>オウメ</t>
    </rPh>
    <phoneticPr fontId="7"/>
  </si>
  <si>
    <t>陸上</t>
    <rPh sb="0" eb="2">
      <t>リクジョウ</t>
    </rPh>
    <phoneticPr fontId="7"/>
  </si>
  <si>
    <t>小・中学生の陸上競技に対する認識を高めると共に、競技力向上を通じて青梅市を代表する選手の育成を行う。</t>
    <rPh sb="0" eb="1">
      <t>ショウ</t>
    </rPh>
    <rPh sb="2" eb="5">
      <t>チュウガクセイ</t>
    </rPh>
    <rPh sb="6" eb="8">
      <t>リクジョウ</t>
    </rPh>
    <rPh sb="8" eb="10">
      <t>キョウギ</t>
    </rPh>
    <rPh sb="11" eb="12">
      <t>タイ</t>
    </rPh>
    <rPh sb="14" eb="16">
      <t>ニンシキ</t>
    </rPh>
    <rPh sb="17" eb="18">
      <t>タカ</t>
    </rPh>
    <rPh sb="21" eb="22">
      <t>トモ</t>
    </rPh>
    <rPh sb="24" eb="26">
      <t>キョウギ</t>
    </rPh>
    <rPh sb="26" eb="27">
      <t>リョク</t>
    </rPh>
    <rPh sb="27" eb="29">
      <t>コウジョウ</t>
    </rPh>
    <rPh sb="30" eb="31">
      <t>ツウ</t>
    </rPh>
    <rPh sb="33" eb="36">
      <t>オウメシ</t>
    </rPh>
    <rPh sb="37" eb="39">
      <t>ダイヒョウ</t>
    </rPh>
    <rPh sb="41" eb="43">
      <t>センシュ</t>
    </rPh>
    <rPh sb="44" eb="46">
      <t>イクセイ</t>
    </rPh>
    <rPh sb="47" eb="48">
      <t>オコナ</t>
    </rPh>
    <phoneticPr fontId="7"/>
  </si>
  <si>
    <t>秋留台公園陸上競技場、ＴＣＮスポーツパーク永山陸上競技場</t>
    <rPh sb="0" eb="3">
      <t>アキルダイ</t>
    </rPh>
    <rPh sb="3" eb="5">
      <t>コウエン</t>
    </rPh>
    <rPh sb="5" eb="7">
      <t>リクジョウ</t>
    </rPh>
    <rPh sb="7" eb="10">
      <t>キョウギジョウ</t>
    </rPh>
    <rPh sb="21" eb="23">
      <t>ナガヤマ</t>
    </rPh>
    <rPh sb="23" eb="25">
      <t>リクジョウ</t>
    </rPh>
    <rPh sb="25" eb="28">
      <t>キョウギジョウ</t>
    </rPh>
    <phoneticPr fontId="7"/>
  </si>
  <si>
    <t>土曜日または日曜日（月4回）、水曜日（月4回）</t>
    <rPh sb="0" eb="3">
      <t>ドヨウビ</t>
    </rPh>
    <rPh sb="6" eb="7">
      <t>ニチ</t>
    </rPh>
    <rPh sb="10" eb="11">
      <t>ツキ</t>
    </rPh>
    <rPh sb="12" eb="13">
      <t>カイ</t>
    </rPh>
    <rPh sb="15" eb="18">
      <t>スイヨウビ</t>
    </rPh>
    <rPh sb="19" eb="20">
      <t>ツキ</t>
    </rPh>
    <rPh sb="21" eb="22">
      <t>カイ</t>
    </rPh>
    <phoneticPr fontId="7"/>
  </si>
  <si>
    <t>年間800円（スポーツ保険料として）</t>
    <rPh sb="0" eb="2">
      <t>ネンカン</t>
    </rPh>
    <rPh sb="5" eb="6">
      <t>エン</t>
    </rPh>
    <rPh sb="11" eb="14">
      <t>ホケンリョウ</t>
    </rPh>
    <phoneticPr fontId="7"/>
  </si>
  <si>
    <t>田邉　敦士</t>
    <rPh sb="0" eb="2">
      <t>タナベ</t>
    </rPh>
    <rPh sb="3" eb="4">
      <t>アツシ</t>
    </rPh>
    <rPh sb="4" eb="5">
      <t>シ</t>
    </rPh>
    <phoneticPr fontId="7"/>
  </si>
  <si>
    <t>090-1467-9969</t>
    <phoneticPr fontId="7"/>
  </si>
  <si>
    <t>陸　　上</t>
    <rPh sb="0" eb="1">
      <t>リク</t>
    </rPh>
    <rPh sb="3" eb="4">
      <t>ジョウ</t>
    </rPh>
    <phoneticPr fontId="7"/>
  </si>
  <si>
    <t>青梅市陸上競技協会が主幹する陸上教室です。全国制覇、日本一を多数輩出した名指導者や、ジュニアオリンピック１００ｍ優勝、青梅マラソン入賞等の輝かしい選手経験を有するコーチ、陸上競技を心底愛するコーチ、スタッフが、皆様とご一緒に練習できることを楽しみにしております。</t>
    <rPh sb="0" eb="3">
      <t>オウメシ</t>
    </rPh>
    <rPh sb="3" eb="5">
      <t>リクジョウ</t>
    </rPh>
    <rPh sb="5" eb="9">
      <t>キョウギキョウカイ</t>
    </rPh>
    <rPh sb="10" eb="12">
      <t>シュカン</t>
    </rPh>
    <rPh sb="14" eb="16">
      <t>リクジョウ</t>
    </rPh>
    <rPh sb="16" eb="18">
      <t>キョウシツ</t>
    </rPh>
    <rPh sb="21" eb="25">
      <t>ゼンコクセイハ</t>
    </rPh>
    <rPh sb="26" eb="28">
      <t>ニホン</t>
    </rPh>
    <rPh sb="28" eb="29">
      <t>イチ</t>
    </rPh>
    <rPh sb="30" eb="32">
      <t>タスウ</t>
    </rPh>
    <rPh sb="32" eb="34">
      <t>ハイシュツ</t>
    </rPh>
    <rPh sb="36" eb="40">
      <t>メイシドウシャ</t>
    </rPh>
    <rPh sb="56" eb="58">
      <t>ユウショウ</t>
    </rPh>
    <rPh sb="59" eb="61">
      <t>オウメ</t>
    </rPh>
    <rPh sb="65" eb="67">
      <t>ニュウショウ</t>
    </rPh>
    <rPh sb="67" eb="68">
      <t>トウ</t>
    </rPh>
    <rPh sb="69" eb="70">
      <t>カガヤ</t>
    </rPh>
    <rPh sb="73" eb="75">
      <t>センシュ</t>
    </rPh>
    <rPh sb="75" eb="77">
      <t>ケイケン</t>
    </rPh>
    <rPh sb="78" eb="79">
      <t>ユウ</t>
    </rPh>
    <rPh sb="85" eb="87">
      <t>リクジョウ</t>
    </rPh>
    <rPh sb="87" eb="89">
      <t>キョウギ</t>
    </rPh>
    <rPh sb="90" eb="92">
      <t>シンソコ</t>
    </rPh>
    <rPh sb="92" eb="93">
      <t>アイ</t>
    </rPh>
    <rPh sb="105" eb="107">
      <t>ミナサマ</t>
    </rPh>
    <rPh sb="109" eb="111">
      <t>イッショ</t>
    </rPh>
    <rPh sb="112" eb="114">
      <t>レンシュウ</t>
    </rPh>
    <rPh sb="120" eb="121">
      <t>タノ</t>
    </rPh>
    <phoneticPr fontId="7"/>
  </si>
  <si>
    <t>主に河辺市民センター体育館</t>
    <rPh sb="0" eb="1">
      <t>オモ</t>
    </rPh>
    <rPh sb="2" eb="4">
      <t>カベ</t>
    </rPh>
    <rPh sb="4" eb="6">
      <t>シミン</t>
    </rPh>
    <rPh sb="10" eb="13">
      <t>タイイクカン</t>
    </rPh>
    <phoneticPr fontId="2"/>
  </si>
  <si>
    <t>水・木曜日の予定</t>
    <rPh sb="0" eb="1">
      <t>スイ</t>
    </rPh>
    <rPh sb="2" eb="3">
      <t>モク</t>
    </rPh>
    <rPh sb="6" eb="8">
      <t>ヨテイ</t>
    </rPh>
    <phoneticPr fontId="2"/>
  </si>
  <si>
    <t>会員数</t>
    <rPh sb="0" eb="2">
      <t>カイイン</t>
    </rPh>
    <rPh sb="2" eb="3">
      <t>スウ</t>
    </rPh>
    <phoneticPr fontId="2"/>
  </si>
  <si>
    <t>掲載No.</t>
  </si>
  <si>
    <t>3～4</t>
    <phoneticPr fontId="7"/>
  </si>
  <si>
    <t>5～6</t>
    <phoneticPr fontId="7"/>
  </si>
  <si>
    <t>7～11</t>
    <phoneticPr fontId="7"/>
  </si>
  <si>
    <t>13～20</t>
    <phoneticPr fontId="7"/>
  </si>
  <si>
    <t>21～33</t>
    <phoneticPr fontId="7"/>
  </si>
  <si>
    <t>34～38</t>
    <phoneticPr fontId="7"/>
  </si>
  <si>
    <t>40～43</t>
    <phoneticPr fontId="7"/>
  </si>
  <si>
    <t>46～48</t>
    <phoneticPr fontId="7"/>
  </si>
  <si>
    <t>49～53</t>
    <phoneticPr fontId="7"/>
  </si>
  <si>
    <t>54～61</t>
    <phoneticPr fontId="7"/>
  </si>
  <si>
    <t>63～68</t>
    <phoneticPr fontId="7"/>
  </si>
  <si>
    <t>70～71</t>
    <phoneticPr fontId="7"/>
  </si>
  <si>
    <t>72～85</t>
    <phoneticPr fontId="7"/>
  </si>
  <si>
    <t>1～4</t>
    <phoneticPr fontId="7"/>
  </si>
  <si>
    <t>5～87</t>
    <phoneticPr fontId="7"/>
  </si>
  <si>
    <t>1～87</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</si>
</sst>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font>
    <font>
      <sz val="11"/>
      <name val="ＭＳ Ｐゴシック"/>
      <family val="3"/>
    </font>
    <font>
      <sz val="6"/>
      <name val="ＭＳ Ｐゴシック"/>
      <family val="3"/>
    </font>
    <font>
      <sz val="10"/>
      <name val="ＭＳ Ｐゴシック"/>
      <family val="3"/>
    </font>
    <font>
      <sz val="10"/>
      <name val="ＭＳ ゴシック"/>
      <family val="3"/>
    </font>
    <font>
      <sz val="9"/>
      <name val="ＭＳ Ｐゴシック"/>
      <family val="3"/>
    </font>
    <font>
      <b/>
      <sz val="9"/>
      <color indexed="8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s>
  <borders count="6">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style="thin">
        <color theme="8" tint="0.59999389629810485"/>
      </left>
      <right style="thin">
        <color theme="8" tint="0.59999389629810485"/>
      </right>
      <top style="double">
        <color theme="8" tint="0.59999389629810485"/>
      </top>
      <bottom style="double">
        <color theme="8" tint="0.59999389629810485"/>
      </bottom>
      <diagonal/>
    </border>
    <border>
      <left style="thin">
        <color theme="8" tint="0.59999389629810485"/>
      </left>
      <right style="thin">
        <color theme="8" tint="0.59999389629810485"/>
      </right>
      <top/>
      <bottom style="thin">
        <color theme="8" tint="0.59999389629810485"/>
      </bottom>
      <diagonal/>
    </border>
    <border>
      <left style="thin">
        <color theme="8" tint="0.59999389629810485"/>
      </left>
      <right style="thin">
        <color theme="8" tint="0.59999389629810485"/>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lignment vertical="center"/>
    </xf>
    <xf numFmtId="0" fontId="3" fillId="0" borderId="1" xfId="0" applyFont="1" applyFill="1" applyBorder="1" applyAlignment="1">
      <alignment horizontal="left" vertical="center" wrapText="1"/>
    </xf>
    <xf numFmtId="38" fontId="3" fillId="0" borderId="1" xfId="2" applyFont="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vertical="center"/>
    </xf>
    <xf numFmtId="0" fontId="3" fillId="2" borderId="1" xfId="0" applyFont="1" applyFill="1" applyBorder="1">
      <alignment vertical="center"/>
    </xf>
    <xf numFmtId="0" fontId="3" fillId="0" borderId="0" xfId="0" applyFont="1" applyAlignment="1">
      <alignment horizontal="left" vertical="center" wrapText="1"/>
    </xf>
    <xf numFmtId="0" fontId="0" fillId="0" borderId="4"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5" xfId="0" applyFont="1" applyBorder="1">
      <alignment vertical="center"/>
    </xf>
    <xf numFmtId="38" fontId="8" fillId="0" borderId="4" xfId="2" applyFont="1" applyBorder="1" applyAlignment="1">
      <alignment horizontal="center" vertical="center" wrapText="1"/>
    </xf>
    <xf numFmtId="38" fontId="8" fillId="0" borderId="5" xfId="2" applyFont="1" applyBorder="1" applyAlignment="1">
      <alignment horizontal="center" vertical="center" wrapText="1"/>
    </xf>
    <xf numFmtId="0" fontId="8" fillId="0" borderId="0" xfId="0" applyFont="1" applyAlignment="1">
      <alignment horizontal="center" vertical="center"/>
    </xf>
    <xf numFmtId="0" fontId="8" fillId="0" borderId="4" xfId="1" applyFont="1" applyBorder="1" applyAlignment="1">
      <alignment horizontal="left" vertical="center" indent="1"/>
    </xf>
    <xf numFmtId="0" fontId="8" fillId="0" borderId="1" xfId="1" applyFont="1" applyBorder="1" applyAlignment="1">
      <alignment horizontal="left" vertical="center" indent="1"/>
    </xf>
    <xf numFmtId="0" fontId="8" fillId="0" borderId="2" xfId="1" applyFont="1" applyBorder="1" applyAlignment="1">
      <alignment horizontal="left" vertical="center" indent="1"/>
    </xf>
    <xf numFmtId="0" fontId="8" fillId="0" borderId="5" xfId="1" applyFont="1" applyBorder="1" applyAlignment="1">
      <alignment horizontal="left" vertical="center" indent="1"/>
    </xf>
    <xf numFmtId="0" fontId="8" fillId="0" borderId="0" xfId="0" applyFont="1">
      <alignment vertical="center"/>
    </xf>
    <xf numFmtId="38" fontId="8" fillId="0" borderId="4" xfId="2" applyFont="1" applyBorder="1" applyAlignment="1">
      <alignment horizontal="center" vertical="center"/>
    </xf>
    <xf numFmtId="0" fontId="3" fillId="0" borderId="1" xfId="0" applyFont="1" applyBorder="1" applyAlignment="1">
      <alignment vertical="center" wrapText="1"/>
    </xf>
    <xf numFmtId="0" fontId="3"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1" fillId="3" borderId="2" xfId="1" applyFont="1" applyFill="1" applyBorder="1" applyAlignment="1">
      <alignment horizontal="center" vertical="center"/>
    </xf>
    <xf numFmtId="0" fontId="1" fillId="3" borderId="2" xfId="1" applyFont="1" applyFill="1" applyBorder="1" applyAlignment="1">
      <alignment horizontal="center" vertical="center" wrapText="1"/>
    </xf>
    <xf numFmtId="0" fontId="0" fillId="3" borderId="2" xfId="0" applyFont="1" applyFill="1" applyBorder="1" applyAlignment="1">
      <alignment horizontal="center" vertical="center"/>
    </xf>
    <xf numFmtId="0" fontId="8" fillId="4" borderId="3" xfId="1" applyFont="1" applyFill="1" applyBorder="1" applyAlignment="1">
      <alignment horizontal="center" vertical="center"/>
    </xf>
    <xf numFmtId="38" fontId="8" fillId="4" borderId="3" xfId="2" applyFont="1" applyFill="1" applyBorder="1" applyAlignment="1">
      <alignment horizontal="center" vertical="center" wrapText="1"/>
    </xf>
    <xf numFmtId="0" fontId="0" fillId="4" borderId="3" xfId="0" applyFont="1" applyFill="1" applyBorder="1">
      <alignment vertical="center"/>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F146"/>
  <sheetViews>
    <sheetView tabSelected="1" view="pageBreakPreview" zoomScale="90" zoomScaleSheetLayoutView="90" workbookViewId="0">
      <pane xSplit="3" ySplit="2" topLeftCell="D3" activePane="bottomRight" state="frozen"/>
      <selection pane="topRight"/>
      <selection pane="bottomLeft"/>
      <selection pane="bottomRight" activeCell="T1" sqref="T1"/>
    </sheetView>
  </sheetViews>
  <sheetFormatPr defaultRowHeight="12" x14ac:dyDescent="0.15"/>
  <cols>
    <col min="1" max="1" width="4.125" style="1" bestFit="1" customWidth="1"/>
    <col min="2" max="2" width="9.125" style="1" customWidth="1"/>
    <col min="3" max="3" width="17.375" style="2" customWidth="1"/>
    <col min="4" max="4" width="23.5" style="14" customWidth="1"/>
    <col min="5" max="5" width="28.375" style="14" customWidth="1"/>
    <col min="6" max="6" width="5.375" style="2" hidden="1" customWidth="1"/>
    <col min="7" max="13" width="6.375" style="2" hidden="1" customWidth="1"/>
    <col min="14" max="14" width="6.125" style="2" customWidth="1"/>
    <col min="15" max="15" width="15.875" style="2" customWidth="1"/>
    <col min="16" max="16" width="15.125" style="2" customWidth="1"/>
    <col min="17" max="17" width="9.25" style="2" customWidth="1"/>
    <col min="18" max="18" width="12.875" style="2" customWidth="1"/>
    <col min="19" max="19" width="12.75" style="2" customWidth="1"/>
    <col min="20" max="20" width="9" style="2" customWidth="1"/>
    <col min="21" max="16384" width="9" style="2"/>
  </cols>
  <sheetData>
    <row r="1" spans="1:19" ht="60.75" customHeight="1" x14ac:dyDescent="0.15">
      <c r="A1" s="30" t="s">
        <v>556</v>
      </c>
      <c r="B1" s="30" t="s">
        <v>44</v>
      </c>
      <c r="C1" s="30" t="s">
        <v>1</v>
      </c>
      <c r="D1" s="30" t="s">
        <v>15</v>
      </c>
      <c r="E1" s="30" t="s">
        <v>16</v>
      </c>
      <c r="F1" s="31" t="s">
        <v>33</v>
      </c>
      <c r="G1" s="31" t="s">
        <v>24</v>
      </c>
      <c r="H1" s="31" t="s">
        <v>36</v>
      </c>
      <c r="I1" s="31" t="s">
        <v>55</v>
      </c>
      <c r="J1" s="31" t="s">
        <v>20</v>
      </c>
      <c r="K1" s="31" t="s">
        <v>37</v>
      </c>
      <c r="L1" s="31" t="s">
        <v>41</v>
      </c>
      <c r="M1" s="31" t="s">
        <v>8</v>
      </c>
      <c r="N1" s="30" t="s">
        <v>704</v>
      </c>
      <c r="O1" s="30" t="s">
        <v>19</v>
      </c>
      <c r="P1" s="30" t="s">
        <v>18</v>
      </c>
      <c r="Q1" s="30" t="s">
        <v>10</v>
      </c>
      <c r="R1" s="30" t="s">
        <v>23</v>
      </c>
      <c r="S1" s="30" t="s">
        <v>9</v>
      </c>
    </row>
    <row r="2" spans="1:19" ht="13.5" hidden="1" customHeight="1" x14ac:dyDescent="0.15">
      <c r="A2" s="5"/>
      <c r="B2" s="5" t="s">
        <v>32</v>
      </c>
      <c r="C2" s="5" t="s">
        <v>83</v>
      </c>
      <c r="D2" s="9" t="s">
        <v>32</v>
      </c>
      <c r="E2" s="9" t="s">
        <v>32</v>
      </c>
      <c r="F2" s="10">
        <f t="shared" ref="F2:M2" si="0">SUM(F7:F145)</f>
        <v>35</v>
      </c>
      <c r="G2" s="10">
        <f t="shared" si="0"/>
        <v>1093</v>
      </c>
      <c r="H2" s="10">
        <f t="shared" si="0"/>
        <v>347</v>
      </c>
      <c r="I2" s="10">
        <f t="shared" si="0"/>
        <v>56</v>
      </c>
      <c r="J2" s="10">
        <f t="shared" si="0"/>
        <v>41</v>
      </c>
      <c r="K2" s="10">
        <f t="shared" si="0"/>
        <v>72</v>
      </c>
      <c r="L2" s="10">
        <f t="shared" si="0"/>
        <v>188</v>
      </c>
      <c r="M2" s="10">
        <f t="shared" si="0"/>
        <v>223</v>
      </c>
      <c r="N2" s="10">
        <f>SUM(N3:N145)</f>
        <v>2246</v>
      </c>
      <c r="O2" s="5" t="s">
        <v>32</v>
      </c>
      <c r="P2" s="5" t="s">
        <v>32</v>
      </c>
      <c r="Q2" s="5" t="s">
        <v>32</v>
      </c>
      <c r="R2" s="5" t="s">
        <v>32</v>
      </c>
      <c r="S2" s="5" t="s">
        <v>32</v>
      </c>
    </row>
    <row r="3" spans="1:19" s="3" customFormat="1" ht="124.5" customHeight="1" x14ac:dyDescent="0.15">
      <c r="A3" s="5">
        <f t="shared" ref="A3:A34" si="1">ROW()-2</f>
        <v>1</v>
      </c>
      <c r="B3" s="5" t="s">
        <v>315</v>
      </c>
      <c r="C3" s="6" t="s">
        <v>430</v>
      </c>
      <c r="D3" s="9" t="s">
        <v>340</v>
      </c>
      <c r="E3" s="9" t="s">
        <v>465</v>
      </c>
      <c r="F3" s="6">
        <v>0</v>
      </c>
      <c r="G3" s="6">
        <v>16</v>
      </c>
      <c r="H3" s="6">
        <v>12</v>
      </c>
      <c r="I3" s="6">
        <v>4</v>
      </c>
      <c r="J3" s="6">
        <v>0</v>
      </c>
      <c r="K3" s="6">
        <v>0</v>
      </c>
      <c r="L3" s="6">
        <v>0</v>
      </c>
      <c r="M3" s="6">
        <v>7</v>
      </c>
      <c r="N3" s="6">
        <f t="shared" ref="N3:N34" si="2">SUM(F3:M3)</f>
        <v>39</v>
      </c>
      <c r="O3" s="6" t="s">
        <v>328</v>
      </c>
      <c r="P3" s="6" t="s">
        <v>434</v>
      </c>
      <c r="Q3" s="9" t="s">
        <v>431</v>
      </c>
      <c r="R3" s="8" t="s">
        <v>371</v>
      </c>
      <c r="S3" s="13" t="s">
        <v>360</v>
      </c>
    </row>
    <row r="4" spans="1:19" ht="124.5" customHeight="1" x14ac:dyDescent="0.15">
      <c r="A4" s="5">
        <f t="shared" si="1"/>
        <v>2</v>
      </c>
      <c r="B4" s="5" t="s">
        <v>115</v>
      </c>
      <c r="C4" s="6" t="s">
        <v>78</v>
      </c>
      <c r="D4" s="9" t="s">
        <v>308</v>
      </c>
      <c r="E4" s="9" t="s">
        <v>557</v>
      </c>
      <c r="F4" s="6">
        <v>0</v>
      </c>
      <c r="G4" s="6">
        <v>52</v>
      </c>
      <c r="H4" s="6">
        <v>0</v>
      </c>
      <c r="I4" s="6">
        <v>0</v>
      </c>
      <c r="J4" s="6">
        <v>0</v>
      </c>
      <c r="K4" s="6">
        <v>2</v>
      </c>
      <c r="L4" s="6">
        <v>1</v>
      </c>
      <c r="M4" s="6">
        <v>0</v>
      </c>
      <c r="N4" s="6">
        <f t="shared" si="2"/>
        <v>55</v>
      </c>
      <c r="O4" s="6" t="s">
        <v>558</v>
      </c>
      <c r="P4" s="6" t="s">
        <v>559</v>
      </c>
      <c r="Q4" s="9" t="s">
        <v>351</v>
      </c>
      <c r="R4" s="8" t="s">
        <v>508</v>
      </c>
      <c r="S4" s="8" t="s">
        <v>560</v>
      </c>
    </row>
    <row r="5" spans="1:19" ht="124.5" customHeight="1" x14ac:dyDescent="0.15">
      <c r="A5" s="5">
        <f t="shared" si="1"/>
        <v>3</v>
      </c>
      <c r="B5" s="5" t="s">
        <v>51</v>
      </c>
      <c r="C5" s="6" t="s">
        <v>184</v>
      </c>
      <c r="D5" s="9" t="s">
        <v>129</v>
      </c>
      <c r="E5" s="9" t="s">
        <v>88</v>
      </c>
      <c r="F5" s="6">
        <v>0</v>
      </c>
      <c r="G5" s="6">
        <v>11</v>
      </c>
      <c r="H5" s="6">
        <v>7</v>
      </c>
      <c r="I5" s="6">
        <v>11</v>
      </c>
      <c r="J5" s="6">
        <v>3</v>
      </c>
      <c r="K5" s="6">
        <v>2</v>
      </c>
      <c r="L5" s="6">
        <v>7</v>
      </c>
      <c r="M5" s="6">
        <v>16</v>
      </c>
      <c r="N5" s="6">
        <f t="shared" si="2"/>
        <v>57</v>
      </c>
      <c r="O5" s="6" t="s">
        <v>462</v>
      </c>
      <c r="P5" s="6" t="s">
        <v>30</v>
      </c>
      <c r="Q5" s="9" t="s">
        <v>464</v>
      </c>
      <c r="R5" s="6" t="s">
        <v>240</v>
      </c>
      <c r="S5" s="6" t="s">
        <v>137</v>
      </c>
    </row>
    <row r="6" spans="1:19" ht="124.5" customHeight="1" x14ac:dyDescent="0.15">
      <c r="A6" s="5">
        <f t="shared" si="1"/>
        <v>4</v>
      </c>
      <c r="B6" s="5" t="s">
        <v>51</v>
      </c>
      <c r="C6" s="6" t="s">
        <v>188</v>
      </c>
      <c r="D6" s="9" t="s">
        <v>113</v>
      </c>
      <c r="E6" s="9" t="s">
        <v>440</v>
      </c>
      <c r="F6" s="6">
        <v>1</v>
      </c>
      <c r="G6" s="6">
        <v>11</v>
      </c>
      <c r="H6" s="6">
        <v>4</v>
      </c>
      <c r="I6" s="6">
        <v>4</v>
      </c>
      <c r="J6" s="6">
        <v>2</v>
      </c>
      <c r="K6" s="6">
        <v>2</v>
      </c>
      <c r="L6" s="6">
        <v>1</v>
      </c>
      <c r="M6" s="6">
        <v>15</v>
      </c>
      <c r="N6" s="6">
        <f t="shared" si="2"/>
        <v>40</v>
      </c>
      <c r="O6" s="6" t="s">
        <v>353</v>
      </c>
      <c r="P6" s="6" t="s">
        <v>263</v>
      </c>
      <c r="Q6" s="9" t="s">
        <v>373</v>
      </c>
      <c r="R6" s="6" t="s">
        <v>324</v>
      </c>
      <c r="S6" s="6" t="s">
        <v>68</v>
      </c>
    </row>
    <row r="7" spans="1:19" ht="124.5" customHeight="1" x14ac:dyDescent="0.15">
      <c r="A7" s="5">
        <f t="shared" si="1"/>
        <v>5</v>
      </c>
      <c r="B7" s="5" t="s">
        <v>448</v>
      </c>
      <c r="C7" s="6" t="s">
        <v>349</v>
      </c>
      <c r="D7" s="9" t="s">
        <v>381</v>
      </c>
      <c r="E7" s="9" t="s">
        <v>635</v>
      </c>
      <c r="F7" s="6">
        <v>0</v>
      </c>
      <c r="G7" s="6">
        <v>8</v>
      </c>
      <c r="H7" s="6">
        <v>4</v>
      </c>
      <c r="I7" s="6">
        <v>0</v>
      </c>
      <c r="J7" s="6">
        <v>0</v>
      </c>
      <c r="K7" s="6">
        <v>0</v>
      </c>
      <c r="L7" s="6">
        <v>2</v>
      </c>
      <c r="M7" s="6">
        <v>0</v>
      </c>
      <c r="N7" s="6">
        <f t="shared" si="2"/>
        <v>14</v>
      </c>
      <c r="O7" s="6" t="s">
        <v>636</v>
      </c>
      <c r="P7" s="6" t="s">
        <v>450</v>
      </c>
      <c r="Q7" s="9" t="s">
        <v>451</v>
      </c>
      <c r="R7" s="6" t="s">
        <v>425</v>
      </c>
      <c r="S7" s="6" t="s">
        <v>253</v>
      </c>
    </row>
    <row r="8" spans="1:19" s="3" customFormat="1" ht="124.5" customHeight="1" x14ac:dyDescent="0.15">
      <c r="A8" s="5">
        <f t="shared" si="1"/>
        <v>6</v>
      </c>
      <c r="B8" s="5" t="s">
        <v>448</v>
      </c>
      <c r="C8" s="6" t="s">
        <v>634</v>
      </c>
      <c r="D8" s="9" t="s">
        <v>639</v>
      </c>
      <c r="E8" s="9" t="s">
        <v>640</v>
      </c>
      <c r="F8" s="6">
        <v>0</v>
      </c>
      <c r="G8" s="6">
        <v>12</v>
      </c>
      <c r="H8" s="6">
        <v>0</v>
      </c>
      <c r="I8" s="6">
        <v>0</v>
      </c>
      <c r="J8" s="6">
        <v>0</v>
      </c>
      <c r="K8" s="6">
        <v>0</v>
      </c>
      <c r="L8" s="6">
        <v>5</v>
      </c>
      <c r="M8" s="6">
        <v>2</v>
      </c>
      <c r="N8" s="6">
        <f t="shared" si="2"/>
        <v>19</v>
      </c>
      <c r="O8" s="6" t="s">
        <v>642</v>
      </c>
      <c r="P8" s="6" t="s">
        <v>641</v>
      </c>
      <c r="Q8" s="9" t="s">
        <v>106</v>
      </c>
      <c r="R8" s="6" t="s">
        <v>637</v>
      </c>
      <c r="S8" s="6" t="s">
        <v>638</v>
      </c>
    </row>
    <row r="9" spans="1:19" s="3" customFormat="1" ht="124.5" customHeight="1" x14ac:dyDescent="0.15">
      <c r="A9" s="5">
        <f t="shared" si="1"/>
        <v>7</v>
      </c>
      <c r="B9" s="5" t="s">
        <v>166</v>
      </c>
      <c r="C9" s="6" t="s">
        <v>595</v>
      </c>
      <c r="D9" s="9" t="s">
        <v>316</v>
      </c>
      <c r="E9" s="9" t="s">
        <v>596</v>
      </c>
      <c r="F9" s="6">
        <v>1</v>
      </c>
      <c r="G9" s="6">
        <v>25</v>
      </c>
      <c r="H9" s="6">
        <v>5</v>
      </c>
      <c r="I9" s="6">
        <v>4</v>
      </c>
      <c r="J9" s="6">
        <v>1</v>
      </c>
      <c r="K9" s="6">
        <v>0</v>
      </c>
      <c r="L9" s="6">
        <v>0</v>
      </c>
      <c r="M9" s="6">
        <v>5</v>
      </c>
      <c r="N9" s="6">
        <f t="shared" si="2"/>
        <v>41</v>
      </c>
      <c r="O9" s="6" t="s">
        <v>518</v>
      </c>
      <c r="P9" s="6" t="s">
        <v>84</v>
      </c>
      <c r="Q9" s="9" t="s">
        <v>119</v>
      </c>
      <c r="R9" s="6" t="s">
        <v>424</v>
      </c>
      <c r="S9" s="6" t="s">
        <v>411</v>
      </c>
    </row>
    <row r="10" spans="1:19" s="3" customFormat="1" ht="124.5" customHeight="1" x14ac:dyDescent="0.15">
      <c r="A10" s="5">
        <f t="shared" si="1"/>
        <v>8</v>
      </c>
      <c r="B10" s="5" t="s">
        <v>166</v>
      </c>
      <c r="C10" s="6" t="s">
        <v>177</v>
      </c>
      <c r="D10" s="9" t="s">
        <v>516</v>
      </c>
      <c r="E10" s="9" t="s">
        <v>265</v>
      </c>
      <c r="F10" s="6">
        <v>0</v>
      </c>
      <c r="G10" s="6">
        <v>12</v>
      </c>
      <c r="H10" s="6">
        <v>3</v>
      </c>
      <c r="I10" s="6">
        <v>2</v>
      </c>
      <c r="J10" s="6">
        <v>0</v>
      </c>
      <c r="K10" s="6">
        <v>0</v>
      </c>
      <c r="L10" s="6">
        <v>0</v>
      </c>
      <c r="M10" s="6">
        <v>2</v>
      </c>
      <c r="N10" s="6">
        <f t="shared" si="2"/>
        <v>19</v>
      </c>
      <c r="O10" s="6" t="s">
        <v>702</v>
      </c>
      <c r="P10" s="6" t="s">
        <v>703</v>
      </c>
      <c r="Q10" s="9" t="s">
        <v>119</v>
      </c>
      <c r="R10" s="6" t="s">
        <v>517</v>
      </c>
      <c r="S10" s="6" t="s">
        <v>519</v>
      </c>
    </row>
    <row r="11" spans="1:19" s="3" customFormat="1" ht="124.5" customHeight="1" x14ac:dyDescent="0.15">
      <c r="A11" s="5">
        <f t="shared" si="1"/>
        <v>9</v>
      </c>
      <c r="B11" s="5" t="s">
        <v>166</v>
      </c>
      <c r="C11" s="6" t="s">
        <v>211</v>
      </c>
      <c r="D11" s="9" t="s">
        <v>212</v>
      </c>
      <c r="E11" s="9" t="s">
        <v>326</v>
      </c>
      <c r="F11" s="6">
        <v>1</v>
      </c>
      <c r="G11" s="6">
        <v>13</v>
      </c>
      <c r="H11" s="6">
        <v>3</v>
      </c>
      <c r="I11" s="6">
        <v>0</v>
      </c>
      <c r="J11" s="6">
        <v>0</v>
      </c>
      <c r="K11" s="6">
        <v>0</v>
      </c>
      <c r="L11" s="6">
        <v>2</v>
      </c>
      <c r="M11" s="6">
        <v>3</v>
      </c>
      <c r="N11" s="6">
        <f t="shared" si="2"/>
        <v>22</v>
      </c>
      <c r="O11" s="6" t="s">
        <v>171</v>
      </c>
      <c r="P11" s="6" t="s">
        <v>507</v>
      </c>
      <c r="Q11" s="9" t="s">
        <v>22</v>
      </c>
      <c r="R11" s="8" t="s">
        <v>213</v>
      </c>
      <c r="S11" s="8" t="s">
        <v>685</v>
      </c>
    </row>
    <row r="12" spans="1:19" s="3" customFormat="1" ht="124.5" customHeight="1" x14ac:dyDescent="0.15">
      <c r="A12" s="5">
        <f t="shared" si="1"/>
        <v>10</v>
      </c>
      <c r="B12" s="5" t="s">
        <v>166</v>
      </c>
      <c r="C12" s="6" t="s">
        <v>69</v>
      </c>
      <c r="D12" s="9" t="s">
        <v>289</v>
      </c>
      <c r="E12" s="9" t="s">
        <v>202</v>
      </c>
      <c r="F12" s="6">
        <v>0</v>
      </c>
      <c r="G12" s="6">
        <v>7</v>
      </c>
      <c r="H12" s="6">
        <v>4</v>
      </c>
      <c r="I12" s="6">
        <v>0</v>
      </c>
      <c r="J12" s="6">
        <v>1</v>
      </c>
      <c r="K12" s="6">
        <v>0</v>
      </c>
      <c r="L12" s="6">
        <v>0</v>
      </c>
      <c r="M12" s="6">
        <v>2</v>
      </c>
      <c r="N12" s="6">
        <f t="shared" si="2"/>
        <v>14</v>
      </c>
      <c r="O12" s="6" t="s">
        <v>673</v>
      </c>
      <c r="P12" s="6" t="s">
        <v>348</v>
      </c>
      <c r="Q12" s="9" t="s">
        <v>672</v>
      </c>
      <c r="R12" s="6" t="s">
        <v>221</v>
      </c>
      <c r="S12" s="6" t="s">
        <v>487</v>
      </c>
    </row>
    <row r="13" spans="1:19" s="3" customFormat="1" ht="124.5" customHeight="1" x14ac:dyDescent="0.15">
      <c r="A13" s="5">
        <f t="shared" si="1"/>
        <v>11</v>
      </c>
      <c r="B13" s="5" t="s">
        <v>166</v>
      </c>
      <c r="C13" s="6" t="s">
        <v>488</v>
      </c>
      <c r="D13" s="9" t="s">
        <v>320</v>
      </c>
      <c r="E13" s="9" t="s">
        <v>389</v>
      </c>
      <c r="F13" s="6">
        <v>0</v>
      </c>
      <c r="G13" s="6">
        <v>7</v>
      </c>
      <c r="H13" s="6">
        <v>6</v>
      </c>
      <c r="I13" s="6">
        <v>1</v>
      </c>
      <c r="J13" s="6">
        <v>2</v>
      </c>
      <c r="K13" s="6">
        <v>2</v>
      </c>
      <c r="L13" s="6">
        <v>1</v>
      </c>
      <c r="M13" s="6">
        <v>3</v>
      </c>
      <c r="N13" s="6">
        <f t="shared" si="2"/>
        <v>22</v>
      </c>
      <c r="O13" s="6" t="s">
        <v>438</v>
      </c>
      <c r="P13" s="6" t="s">
        <v>196</v>
      </c>
      <c r="Q13" s="9" t="s">
        <v>270</v>
      </c>
      <c r="R13" s="6" t="s">
        <v>378</v>
      </c>
      <c r="S13" s="6" t="s">
        <v>416</v>
      </c>
    </row>
    <row r="14" spans="1:19" s="3" customFormat="1" ht="124.5" customHeight="1" x14ac:dyDescent="0.15">
      <c r="A14" s="5">
        <f t="shared" si="1"/>
        <v>12</v>
      </c>
      <c r="B14" s="5" t="s">
        <v>76</v>
      </c>
      <c r="C14" s="6" t="s">
        <v>122</v>
      </c>
      <c r="D14" s="9" t="s">
        <v>293</v>
      </c>
      <c r="E14" s="9" t="s">
        <v>256</v>
      </c>
      <c r="F14" s="6">
        <v>1</v>
      </c>
      <c r="G14" s="6">
        <v>11</v>
      </c>
      <c r="H14" s="6">
        <v>1</v>
      </c>
      <c r="I14" s="6">
        <v>0</v>
      </c>
      <c r="J14" s="6">
        <v>1</v>
      </c>
      <c r="K14" s="6">
        <v>0</v>
      </c>
      <c r="L14" s="6">
        <v>1</v>
      </c>
      <c r="M14" s="6">
        <v>1</v>
      </c>
      <c r="N14" s="6">
        <f t="shared" si="2"/>
        <v>16</v>
      </c>
      <c r="O14" s="6" t="s">
        <v>123</v>
      </c>
      <c r="P14" s="6" t="s">
        <v>601</v>
      </c>
      <c r="Q14" s="9" t="s">
        <v>294</v>
      </c>
      <c r="R14" s="8" t="s">
        <v>602</v>
      </c>
      <c r="S14" s="8" t="s">
        <v>603</v>
      </c>
    </row>
    <row r="15" spans="1:19" ht="124.5" customHeight="1" x14ac:dyDescent="0.15">
      <c r="A15" s="5">
        <f t="shared" si="1"/>
        <v>13</v>
      </c>
      <c r="B15" s="5" t="s">
        <v>14</v>
      </c>
      <c r="C15" s="6" t="s">
        <v>82</v>
      </c>
      <c r="D15" s="9" t="s">
        <v>236</v>
      </c>
      <c r="E15" s="9" t="s">
        <v>630</v>
      </c>
      <c r="F15" s="6">
        <v>0</v>
      </c>
      <c r="G15" s="6">
        <v>6</v>
      </c>
      <c r="H15" s="6">
        <v>4</v>
      </c>
      <c r="I15" s="6">
        <v>0</v>
      </c>
      <c r="J15" s="6">
        <v>0</v>
      </c>
      <c r="K15" s="6">
        <v>1</v>
      </c>
      <c r="L15" s="6">
        <v>5</v>
      </c>
      <c r="M15" s="6">
        <v>3</v>
      </c>
      <c r="N15" s="6">
        <f t="shared" si="2"/>
        <v>19</v>
      </c>
      <c r="O15" s="6" t="s">
        <v>48</v>
      </c>
      <c r="P15" s="6" t="s">
        <v>525</v>
      </c>
      <c r="Q15" s="9" t="s">
        <v>116</v>
      </c>
      <c r="R15" s="8" t="s">
        <v>71</v>
      </c>
      <c r="S15" s="12" t="s">
        <v>526</v>
      </c>
    </row>
    <row r="16" spans="1:19" s="3" customFormat="1" ht="124.5" customHeight="1" x14ac:dyDescent="0.15">
      <c r="A16" s="5">
        <f t="shared" si="1"/>
        <v>14</v>
      </c>
      <c r="B16" s="5" t="s">
        <v>14</v>
      </c>
      <c r="C16" s="6" t="s">
        <v>91</v>
      </c>
      <c r="D16" s="9" t="s">
        <v>296</v>
      </c>
      <c r="E16" s="9" t="s">
        <v>43</v>
      </c>
      <c r="F16" s="6">
        <v>0</v>
      </c>
      <c r="G16" s="6">
        <v>3</v>
      </c>
      <c r="H16" s="6">
        <v>8</v>
      </c>
      <c r="I16" s="6">
        <v>0</v>
      </c>
      <c r="J16" s="6">
        <v>0</v>
      </c>
      <c r="K16" s="6">
        <v>2</v>
      </c>
      <c r="L16" s="6">
        <v>1</v>
      </c>
      <c r="M16" s="6">
        <v>3</v>
      </c>
      <c r="N16" s="6">
        <f t="shared" si="2"/>
        <v>17</v>
      </c>
      <c r="O16" s="6" t="s">
        <v>297</v>
      </c>
      <c r="P16" s="6" t="s">
        <v>322</v>
      </c>
      <c r="Q16" s="9" t="s">
        <v>2</v>
      </c>
      <c r="R16" s="6" t="s">
        <v>60</v>
      </c>
      <c r="S16" s="6" t="s">
        <v>90</v>
      </c>
    </row>
    <row r="17" spans="1:19" ht="124.5" customHeight="1" x14ac:dyDescent="0.15">
      <c r="A17" s="5">
        <f t="shared" si="1"/>
        <v>15</v>
      </c>
      <c r="B17" s="5" t="s">
        <v>14</v>
      </c>
      <c r="C17" s="6" t="s">
        <v>107</v>
      </c>
      <c r="D17" s="29" t="s">
        <v>143</v>
      </c>
      <c r="E17" s="9" t="s">
        <v>380</v>
      </c>
      <c r="F17" s="6">
        <v>0</v>
      </c>
      <c r="G17" s="6">
        <v>10</v>
      </c>
      <c r="H17" s="6">
        <v>5</v>
      </c>
      <c r="I17" s="6">
        <v>0</v>
      </c>
      <c r="J17" s="6">
        <v>0</v>
      </c>
      <c r="K17" s="6">
        <v>0</v>
      </c>
      <c r="L17" s="6">
        <v>3</v>
      </c>
      <c r="M17" s="6">
        <v>2</v>
      </c>
      <c r="N17" s="6">
        <f t="shared" si="2"/>
        <v>20</v>
      </c>
      <c r="O17" s="6" t="s">
        <v>108</v>
      </c>
      <c r="P17" s="6" t="s">
        <v>323</v>
      </c>
      <c r="Q17" s="9" t="s">
        <v>667</v>
      </c>
      <c r="R17" s="6" t="s">
        <v>109</v>
      </c>
      <c r="S17" s="6" t="s">
        <v>520</v>
      </c>
    </row>
    <row r="18" spans="1:19" s="3" customFormat="1" ht="124.5" customHeight="1" x14ac:dyDescent="0.15">
      <c r="A18" s="5">
        <f t="shared" si="1"/>
        <v>16</v>
      </c>
      <c r="B18" s="5" t="s">
        <v>14</v>
      </c>
      <c r="C18" s="6" t="s">
        <v>89</v>
      </c>
      <c r="D18" s="9" t="s">
        <v>223</v>
      </c>
      <c r="E18" s="9" t="s">
        <v>251</v>
      </c>
      <c r="F18" s="6">
        <v>0</v>
      </c>
      <c r="G18" s="6">
        <v>7</v>
      </c>
      <c r="H18" s="6">
        <v>12</v>
      </c>
      <c r="I18" s="6">
        <v>6</v>
      </c>
      <c r="J18" s="6">
        <v>2</v>
      </c>
      <c r="K18" s="6">
        <v>2</v>
      </c>
      <c r="L18" s="6">
        <v>0</v>
      </c>
      <c r="M18" s="6">
        <v>9</v>
      </c>
      <c r="N18" s="6">
        <f t="shared" si="2"/>
        <v>38</v>
      </c>
      <c r="O18" s="6" t="s">
        <v>171</v>
      </c>
      <c r="P18" s="6" t="s">
        <v>408</v>
      </c>
      <c r="Q18" s="9" t="s">
        <v>290</v>
      </c>
      <c r="R18" s="6" t="s">
        <v>375</v>
      </c>
      <c r="S18" s="6" t="s">
        <v>496</v>
      </c>
    </row>
    <row r="19" spans="1:19" ht="124.5" customHeight="1" x14ac:dyDescent="0.15">
      <c r="A19" s="5">
        <f t="shared" si="1"/>
        <v>17</v>
      </c>
      <c r="B19" s="5" t="s">
        <v>14</v>
      </c>
      <c r="C19" s="6" t="s">
        <v>140</v>
      </c>
      <c r="D19" s="9" t="s">
        <v>410</v>
      </c>
      <c r="E19" s="9" t="s">
        <v>195</v>
      </c>
      <c r="F19" s="6">
        <v>0</v>
      </c>
      <c r="G19" s="6">
        <v>14</v>
      </c>
      <c r="H19" s="6">
        <v>6</v>
      </c>
      <c r="I19" s="6">
        <v>0</v>
      </c>
      <c r="J19" s="6">
        <v>0</v>
      </c>
      <c r="K19" s="6">
        <v>0</v>
      </c>
      <c r="L19" s="6">
        <v>1</v>
      </c>
      <c r="M19" s="6">
        <v>4</v>
      </c>
      <c r="N19" s="6">
        <f t="shared" si="2"/>
        <v>25</v>
      </c>
      <c r="O19" s="6" t="s">
        <v>123</v>
      </c>
      <c r="P19" s="6" t="s">
        <v>164</v>
      </c>
      <c r="Q19" s="9" t="s">
        <v>567</v>
      </c>
      <c r="R19" s="8" t="s">
        <v>182</v>
      </c>
      <c r="S19" s="8" t="s">
        <v>495</v>
      </c>
    </row>
    <row r="20" spans="1:19" s="3" customFormat="1" ht="124.5" customHeight="1" x14ac:dyDescent="0.15">
      <c r="A20" s="5">
        <f t="shared" si="1"/>
        <v>18</v>
      </c>
      <c r="B20" s="5" t="s">
        <v>14</v>
      </c>
      <c r="C20" s="8" t="s">
        <v>505</v>
      </c>
      <c r="D20" s="9" t="s">
        <v>74</v>
      </c>
      <c r="E20" s="9" t="s">
        <v>153</v>
      </c>
      <c r="F20" s="6">
        <v>1</v>
      </c>
      <c r="G20" s="6">
        <v>8</v>
      </c>
      <c r="H20" s="6">
        <v>6</v>
      </c>
      <c r="I20" s="6">
        <v>2</v>
      </c>
      <c r="J20" s="6">
        <v>3</v>
      </c>
      <c r="K20" s="6">
        <v>1</v>
      </c>
      <c r="L20" s="6">
        <v>3</v>
      </c>
      <c r="M20" s="6">
        <v>5</v>
      </c>
      <c r="N20" s="6">
        <f t="shared" si="2"/>
        <v>29</v>
      </c>
      <c r="O20" s="6" t="s">
        <v>126</v>
      </c>
      <c r="P20" s="6" t="s">
        <v>229</v>
      </c>
      <c r="Q20" s="9" t="s">
        <v>130</v>
      </c>
      <c r="R20" s="6" t="s">
        <v>158</v>
      </c>
      <c r="S20" s="6" t="s">
        <v>506</v>
      </c>
    </row>
    <row r="21" spans="1:19" s="3" customFormat="1" ht="124.5" customHeight="1" x14ac:dyDescent="0.15">
      <c r="A21" s="5">
        <f t="shared" si="1"/>
        <v>19</v>
      </c>
      <c r="B21" s="5" t="s">
        <v>14</v>
      </c>
      <c r="C21" s="6" t="s">
        <v>134</v>
      </c>
      <c r="D21" s="9" t="s">
        <v>169</v>
      </c>
      <c r="E21" s="9" t="s">
        <v>199</v>
      </c>
      <c r="F21" s="6">
        <v>1</v>
      </c>
      <c r="G21" s="6">
        <v>12</v>
      </c>
      <c r="H21" s="6">
        <v>7</v>
      </c>
      <c r="I21" s="6">
        <v>1</v>
      </c>
      <c r="J21" s="6">
        <v>0</v>
      </c>
      <c r="K21" s="6">
        <v>0</v>
      </c>
      <c r="L21" s="6">
        <v>2</v>
      </c>
      <c r="M21" s="6">
        <v>15</v>
      </c>
      <c r="N21" s="6">
        <f t="shared" si="2"/>
        <v>38</v>
      </c>
      <c r="O21" s="6" t="s">
        <v>278</v>
      </c>
      <c r="P21" s="6" t="s">
        <v>428</v>
      </c>
      <c r="Q21" s="9" t="s">
        <v>135</v>
      </c>
      <c r="R21" s="6" t="s">
        <v>690</v>
      </c>
      <c r="S21" s="6" t="s">
        <v>691</v>
      </c>
    </row>
    <row r="22" spans="1:19" s="3" customFormat="1" ht="124.5" customHeight="1" x14ac:dyDescent="0.15">
      <c r="A22" s="5">
        <f t="shared" si="1"/>
        <v>20</v>
      </c>
      <c r="B22" s="5" t="s">
        <v>14</v>
      </c>
      <c r="C22" s="6" t="s">
        <v>365</v>
      </c>
      <c r="D22" s="9" t="s">
        <v>329</v>
      </c>
      <c r="E22" s="9" t="s">
        <v>330</v>
      </c>
      <c r="F22" s="6">
        <v>0</v>
      </c>
      <c r="G22" s="6">
        <v>10</v>
      </c>
      <c r="H22" s="6">
        <v>8</v>
      </c>
      <c r="I22" s="6">
        <v>10</v>
      </c>
      <c r="J22" s="6">
        <v>8</v>
      </c>
      <c r="K22" s="6">
        <v>2</v>
      </c>
      <c r="L22" s="6">
        <v>2</v>
      </c>
      <c r="M22" s="6">
        <v>3</v>
      </c>
      <c r="N22" s="6">
        <f t="shared" si="2"/>
        <v>43</v>
      </c>
      <c r="O22" s="6" t="s">
        <v>650</v>
      </c>
      <c r="P22" s="6" t="s">
        <v>401</v>
      </c>
      <c r="Q22" s="9" t="s">
        <v>106</v>
      </c>
      <c r="R22" s="6" t="s">
        <v>259</v>
      </c>
      <c r="S22" s="12" t="s">
        <v>11</v>
      </c>
    </row>
    <row r="23" spans="1:19" ht="124.5" customHeight="1" x14ac:dyDescent="0.15">
      <c r="A23" s="5">
        <f t="shared" si="1"/>
        <v>21</v>
      </c>
      <c r="B23" s="5" t="s">
        <v>93</v>
      </c>
      <c r="C23" s="7" t="s">
        <v>95</v>
      </c>
      <c r="D23" s="9" t="s">
        <v>295</v>
      </c>
      <c r="E23" s="9" t="s">
        <v>262</v>
      </c>
      <c r="F23" s="6">
        <v>3</v>
      </c>
      <c r="G23" s="6">
        <v>61</v>
      </c>
      <c r="H23" s="6">
        <v>0</v>
      </c>
      <c r="I23" s="6">
        <v>0</v>
      </c>
      <c r="J23" s="6">
        <v>0</v>
      </c>
      <c r="K23" s="6">
        <v>2</v>
      </c>
      <c r="L23" s="6">
        <v>3</v>
      </c>
      <c r="M23" s="6">
        <v>10</v>
      </c>
      <c r="N23" s="6">
        <f t="shared" si="2"/>
        <v>79</v>
      </c>
      <c r="O23" s="6" t="s">
        <v>96</v>
      </c>
      <c r="P23" s="6" t="s">
        <v>342</v>
      </c>
      <c r="Q23" s="9" t="s">
        <v>578</v>
      </c>
      <c r="R23" s="6" t="s">
        <v>98</v>
      </c>
      <c r="S23" s="6" t="s">
        <v>163</v>
      </c>
    </row>
    <row r="24" spans="1:19" ht="124.5" customHeight="1" x14ac:dyDescent="0.15">
      <c r="A24" s="5">
        <f t="shared" si="1"/>
        <v>22</v>
      </c>
      <c r="B24" s="5" t="s">
        <v>93</v>
      </c>
      <c r="C24" s="6" t="s">
        <v>668</v>
      </c>
      <c r="D24" s="9" t="s">
        <v>587</v>
      </c>
      <c r="E24" s="9" t="s">
        <v>588</v>
      </c>
      <c r="F24" s="6">
        <v>0</v>
      </c>
      <c r="G24" s="6">
        <v>18</v>
      </c>
      <c r="H24" s="6">
        <v>0</v>
      </c>
      <c r="I24" s="6">
        <v>0</v>
      </c>
      <c r="J24" s="6">
        <v>0</v>
      </c>
      <c r="K24" s="6">
        <v>1</v>
      </c>
      <c r="L24" s="6">
        <v>1</v>
      </c>
      <c r="M24" s="6">
        <v>0</v>
      </c>
      <c r="N24" s="6">
        <f t="shared" si="2"/>
        <v>20</v>
      </c>
      <c r="O24" s="6" t="s">
        <v>54</v>
      </c>
      <c r="P24" s="6" t="s">
        <v>468</v>
      </c>
      <c r="Q24" s="9" t="s">
        <v>119</v>
      </c>
      <c r="R24" s="8" t="s">
        <v>467</v>
      </c>
      <c r="S24" s="13" t="s">
        <v>397</v>
      </c>
    </row>
    <row r="25" spans="1:19" ht="124.5" customHeight="1" x14ac:dyDescent="0.15">
      <c r="A25" s="5">
        <f t="shared" si="1"/>
        <v>23</v>
      </c>
      <c r="B25" s="5" t="s">
        <v>93</v>
      </c>
      <c r="C25" s="8" t="s">
        <v>75</v>
      </c>
      <c r="D25" s="2" t="s">
        <v>589</v>
      </c>
      <c r="E25" s="9" t="s">
        <v>669</v>
      </c>
      <c r="F25" s="6">
        <v>1</v>
      </c>
      <c r="G25" s="6">
        <v>6</v>
      </c>
      <c r="H25" s="6">
        <v>5</v>
      </c>
      <c r="I25" s="6">
        <v>0</v>
      </c>
      <c r="J25" s="6">
        <v>1</v>
      </c>
      <c r="K25" s="6">
        <v>1</v>
      </c>
      <c r="L25" s="6">
        <v>2</v>
      </c>
      <c r="M25" s="6">
        <v>2</v>
      </c>
      <c r="N25" s="6">
        <f t="shared" si="2"/>
        <v>18</v>
      </c>
      <c r="O25" s="6" t="s">
        <v>590</v>
      </c>
      <c r="P25" s="6" t="s">
        <v>591</v>
      </c>
      <c r="Q25" s="9" t="s">
        <v>592</v>
      </c>
      <c r="R25" s="12" t="s">
        <v>593</v>
      </c>
      <c r="S25" s="6" t="s">
        <v>594</v>
      </c>
    </row>
    <row r="26" spans="1:19" ht="131.25" customHeight="1" x14ac:dyDescent="0.15">
      <c r="A26" s="5">
        <f t="shared" si="1"/>
        <v>24</v>
      </c>
      <c r="B26" s="5" t="s">
        <v>93</v>
      </c>
      <c r="C26" s="6" t="s">
        <v>226</v>
      </c>
      <c r="D26" s="9" t="s">
        <v>332</v>
      </c>
      <c r="E26" s="9" t="s">
        <v>612</v>
      </c>
      <c r="F26" s="6">
        <v>0</v>
      </c>
      <c r="G26" s="6">
        <v>64</v>
      </c>
      <c r="H26" s="6">
        <v>22</v>
      </c>
      <c r="I26" s="6">
        <v>0</v>
      </c>
      <c r="J26" s="6">
        <v>1</v>
      </c>
      <c r="K26" s="6">
        <v>2</v>
      </c>
      <c r="L26" s="6">
        <v>20</v>
      </c>
      <c r="M26" s="6">
        <v>5</v>
      </c>
      <c r="N26" s="6">
        <f t="shared" si="2"/>
        <v>114</v>
      </c>
      <c r="O26" s="6" t="s">
        <v>288</v>
      </c>
      <c r="P26" s="6" t="s">
        <v>337</v>
      </c>
      <c r="Q26" s="11" t="s">
        <v>613</v>
      </c>
      <c r="R26" s="6" t="s">
        <v>125</v>
      </c>
      <c r="S26" s="6" t="s">
        <v>228</v>
      </c>
    </row>
    <row r="27" spans="1:19" s="3" customFormat="1" ht="124.5" customHeight="1" x14ac:dyDescent="0.15">
      <c r="A27" s="5">
        <f t="shared" si="1"/>
        <v>25</v>
      </c>
      <c r="B27" s="5" t="s">
        <v>93</v>
      </c>
      <c r="C27" s="8" t="s">
        <v>554</v>
      </c>
      <c r="D27" s="28" t="s">
        <v>93</v>
      </c>
      <c r="E27" s="9" t="s">
        <v>555</v>
      </c>
      <c r="F27" s="6">
        <v>0</v>
      </c>
      <c r="G27" s="6">
        <v>6</v>
      </c>
      <c r="H27" s="6">
        <v>12</v>
      </c>
      <c r="I27" s="6">
        <v>0</v>
      </c>
      <c r="J27" s="6">
        <v>1</v>
      </c>
      <c r="K27" s="6">
        <v>1</v>
      </c>
      <c r="L27" s="6">
        <v>2</v>
      </c>
      <c r="M27" s="6">
        <v>3</v>
      </c>
      <c r="N27" s="6">
        <f t="shared" si="2"/>
        <v>25</v>
      </c>
      <c r="O27" s="6" t="s">
        <v>551</v>
      </c>
      <c r="P27" s="6" t="s">
        <v>660</v>
      </c>
      <c r="Q27" s="9" t="s">
        <v>335</v>
      </c>
      <c r="R27" s="12" t="s">
        <v>552</v>
      </c>
      <c r="S27" s="6" t="s">
        <v>553</v>
      </c>
    </row>
    <row r="28" spans="1:19" s="3" customFormat="1" ht="124.5" customHeight="1" x14ac:dyDescent="0.15">
      <c r="A28" s="5">
        <f t="shared" si="1"/>
        <v>26</v>
      </c>
      <c r="B28" s="5" t="s">
        <v>93</v>
      </c>
      <c r="C28" s="6" t="s">
        <v>102</v>
      </c>
      <c r="D28" s="9" t="s">
        <v>127</v>
      </c>
      <c r="E28" s="9" t="s">
        <v>385</v>
      </c>
      <c r="F28" s="6">
        <v>0</v>
      </c>
      <c r="G28" s="6">
        <v>14</v>
      </c>
      <c r="H28" s="6">
        <v>0</v>
      </c>
      <c r="I28" s="6">
        <v>0</v>
      </c>
      <c r="J28" s="6">
        <v>0</v>
      </c>
      <c r="K28" s="6">
        <v>0</v>
      </c>
      <c r="L28" s="6">
        <v>0</v>
      </c>
      <c r="M28" s="6">
        <v>2</v>
      </c>
      <c r="N28" s="6">
        <f t="shared" si="2"/>
        <v>16</v>
      </c>
      <c r="O28" s="6" t="s">
        <v>274</v>
      </c>
      <c r="P28" s="6" t="s">
        <v>227</v>
      </c>
      <c r="Q28" s="9" t="s">
        <v>300</v>
      </c>
      <c r="R28" s="6" t="s">
        <v>459</v>
      </c>
      <c r="S28" s="6" t="s">
        <v>147</v>
      </c>
    </row>
    <row r="29" spans="1:19" ht="124.5" customHeight="1" x14ac:dyDescent="0.15">
      <c r="A29" s="5">
        <f t="shared" si="1"/>
        <v>27</v>
      </c>
      <c r="B29" s="5" t="s">
        <v>93</v>
      </c>
      <c r="C29" s="6" t="s">
        <v>246</v>
      </c>
      <c r="D29" s="6" t="s">
        <v>200</v>
      </c>
      <c r="E29" s="6" t="s">
        <v>309</v>
      </c>
      <c r="F29" s="6">
        <v>0</v>
      </c>
      <c r="G29" s="6">
        <v>25</v>
      </c>
      <c r="H29" s="6">
        <v>0</v>
      </c>
      <c r="I29" s="6">
        <v>0</v>
      </c>
      <c r="J29" s="6">
        <v>1</v>
      </c>
      <c r="K29" s="6">
        <v>2</v>
      </c>
      <c r="L29" s="6">
        <v>7</v>
      </c>
      <c r="M29" s="6">
        <v>3</v>
      </c>
      <c r="N29" s="6">
        <f t="shared" si="2"/>
        <v>38</v>
      </c>
      <c r="O29" s="6" t="s">
        <v>620</v>
      </c>
      <c r="P29" s="6" t="s">
        <v>310</v>
      </c>
      <c r="Q29" s="9" t="s">
        <v>372</v>
      </c>
      <c r="R29" s="8" t="s">
        <v>621</v>
      </c>
      <c r="S29" s="8" t="s">
        <v>622</v>
      </c>
    </row>
    <row r="30" spans="1:19" ht="124.5" customHeight="1" x14ac:dyDescent="0.15">
      <c r="A30" s="5">
        <f t="shared" si="1"/>
        <v>28</v>
      </c>
      <c r="B30" s="5" t="s">
        <v>666</v>
      </c>
      <c r="C30" s="6" t="s">
        <v>312</v>
      </c>
      <c r="D30" s="9" t="s">
        <v>313</v>
      </c>
      <c r="E30" s="9" t="s">
        <v>670</v>
      </c>
      <c r="F30" s="6">
        <v>0</v>
      </c>
      <c r="G30" s="6">
        <v>0</v>
      </c>
      <c r="H30" s="6">
        <v>17</v>
      </c>
      <c r="I30" s="6">
        <v>0</v>
      </c>
      <c r="J30" s="6">
        <v>0</v>
      </c>
      <c r="K30" s="6">
        <v>0</v>
      </c>
      <c r="L30" s="6">
        <v>1</v>
      </c>
      <c r="M30" s="6">
        <v>1</v>
      </c>
      <c r="N30" s="6">
        <f t="shared" si="2"/>
        <v>19</v>
      </c>
      <c r="O30" s="6" t="s">
        <v>480</v>
      </c>
      <c r="P30" s="6" t="s">
        <v>302</v>
      </c>
      <c r="Q30" s="9" t="s">
        <v>92</v>
      </c>
      <c r="R30" s="8" t="s">
        <v>610</v>
      </c>
      <c r="S30" s="8" t="s">
        <v>611</v>
      </c>
    </row>
    <row r="31" spans="1:19" ht="124.5" customHeight="1" x14ac:dyDescent="0.15">
      <c r="A31" s="5">
        <f t="shared" si="1"/>
        <v>29</v>
      </c>
      <c r="B31" s="5" t="s">
        <v>93</v>
      </c>
      <c r="C31" s="6" t="s">
        <v>145</v>
      </c>
      <c r="D31" s="9" t="s">
        <v>317</v>
      </c>
      <c r="E31" s="9" t="s">
        <v>287</v>
      </c>
      <c r="F31" s="6">
        <v>0</v>
      </c>
      <c r="G31" s="6">
        <v>12</v>
      </c>
      <c r="H31" s="6">
        <v>0</v>
      </c>
      <c r="I31" s="6">
        <v>0</v>
      </c>
      <c r="J31" s="6">
        <v>0</v>
      </c>
      <c r="K31" s="6">
        <v>0</v>
      </c>
      <c r="L31" s="6">
        <v>0</v>
      </c>
      <c r="M31" s="6">
        <v>2</v>
      </c>
      <c r="N31" s="6">
        <f t="shared" si="2"/>
        <v>14</v>
      </c>
      <c r="O31" s="6" t="s">
        <v>148</v>
      </c>
      <c r="P31" s="6" t="s">
        <v>409</v>
      </c>
      <c r="Q31" s="9" t="s">
        <v>92</v>
      </c>
      <c r="R31" s="6" t="s">
        <v>260</v>
      </c>
      <c r="S31" s="6" t="s">
        <v>179</v>
      </c>
    </row>
    <row r="32" spans="1:19" ht="124.5" customHeight="1" x14ac:dyDescent="0.15">
      <c r="A32" s="5">
        <f t="shared" si="1"/>
        <v>30</v>
      </c>
      <c r="B32" s="5" t="s">
        <v>93</v>
      </c>
      <c r="C32" s="6" t="s">
        <v>283</v>
      </c>
      <c r="D32" s="9" t="s">
        <v>170</v>
      </c>
      <c r="E32" s="9" t="s">
        <v>532</v>
      </c>
      <c r="F32" s="6">
        <v>0</v>
      </c>
      <c r="G32" s="6">
        <v>64</v>
      </c>
      <c r="H32" s="6">
        <v>0</v>
      </c>
      <c r="I32" s="6">
        <v>0</v>
      </c>
      <c r="J32" s="6">
        <v>3</v>
      </c>
      <c r="K32" s="6">
        <v>11</v>
      </c>
      <c r="L32" s="6">
        <v>16</v>
      </c>
      <c r="M32" s="6">
        <v>9</v>
      </c>
      <c r="N32" s="6">
        <f t="shared" si="2"/>
        <v>103</v>
      </c>
      <c r="O32" s="6" t="s">
        <v>533</v>
      </c>
      <c r="P32" s="6" t="s">
        <v>358</v>
      </c>
      <c r="Q32" s="9" t="s">
        <v>119</v>
      </c>
      <c r="R32" s="12" t="s">
        <v>658</v>
      </c>
      <c r="S32" s="6" t="s">
        <v>659</v>
      </c>
    </row>
    <row r="33" spans="1:19" ht="124.5" customHeight="1" x14ac:dyDescent="0.15">
      <c r="A33" s="5">
        <f t="shared" si="1"/>
        <v>31</v>
      </c>
      <c r="B33" s="5" t="s">
        <v>93</v>
      </c>
      <c r="C33" s="6" t="s">
        <v>12</v>
      </c>
      <c r="D33" s="9" t="s">
        <v>258</v>
      </c>
      <c r="E33" s="9" t="s">
        <v>442</v>
      </c>
      <c r="F33" s="6">
        <v>0</v>
      </c>
      <c r="G33" s="6">
        <v>26</v>
      </c>
      <c r="H33" s="6">
        <v>0</v>
      </c>
      <c r="I33" s="6">
        <v>0</v>
      </c>
      <c r="J33" s="6">
        <v>0</v>
      </c>
      <c r="K33" s="6">
        <v>1</v>
      </c>
      <c r="L33" s="6">
        <v>7</v>
      </c>
      <c r="M33" s="6">
        <v>5</v>
      </c>
      <c r="N33" s="6">
        <f t="shared" si="2"/>
        <v>39</v>
      </c>
      <c r="O33" s="6" t="s">
        <v>492</v>
      </c>
      <c r="P33" s="6" t="s">
        <v>168</v>
      </c>
      <c r="Q33" s="9" t="s">
        <v>584</v>
      </c>
      <c r="R33" s="6" t="s">
        <v>73</v>
      </c>
      <c r="S33" s="6" t="s">
        <v>132</v>
      </c>
    </row>
    <row r="34" spans="1:19" ht="124.5" customHeight="1" x14ac:dyDescent="0.15">
      <c r="A34" s="5">
        <f t="shared" si="1"/>
        <v>32</v>
      </c>
      <c r="B34" s="5" t="s">
        <v>93</v>
      </c>
      <c r="C34" s="6" t="s">
        <v>144</v>
      </c>
      <c r="D34" s="9" t="s">
        <v>383</v>
      </c>
      <c r="E34" s="9" t="s">
        <v>413</v>
      </c>
      <c r="F34" s="6">
        <v>0</v>
      </c>
      <c r="G34" s="6">
        <v>31</v>
      </c>
      <c r="H34" s="6">
        <v>0</v>
      </c>
      <c r="I34" s="6">
        <v>0</v>
      </c>
      <c r="J34" s="6">
        <v>0</v>
      </c>
      <c r="K34" s="6">
        <v>2</v>
      </c>
      <c r="L34" s="6">
        <v>2</v>
      </c>
      <c r="M34" s="6">
        <v>3</v>
      </c>
      <c r="N34" s="6">
        <f t="shared" si="2"/>
        <v>38</v>
      </c>
      <c r="O34" s="6" t="s">
        <v>523</v>
      </c>
      <c r="P34" s="6" t="s">
        <v>248</v>
      </c>
      <c r="Q34" s="9" t="s">
        <v>87</v>
      </c>
      <c r="R34" s="6" t="s">
        <v>25</v>
      </c>
      <c r="S34" s="6" t="s">
        <v>421</v>
      </c>
    </row>
    <row r="35" spans="1:19" s="3" customFormat="1" ht="124.5" customHeight="1" x14ac:dyDescent="0.15">
      <c r="A35" s="5">
        <f t="shared" ref="A35:A66" si="3">ROW()-2</f>
        <v>33</v>
      </c>
      <c r="B35" s="5" t="s">
        <v>93</v>
      </c>
      <c r="C35" s="6" t="s">
        <v>59</v>
      </c>
      <c r="D35" s="9" t="s">
        <v>484</v>
      </c>
      <c r="E35" s="9" t="s">
        <v>86</v>
      </c>
      <c r="F35" s="6">
        <v>0</v>
      </c>
      <c r="G35" s="6">
        <v>25</v>
      </c>
      <c r="H35" s="6">
        <v>0</v>
      </c>
      <c r="I35" s="6">
        <v>0</v>
      </c>
      <c r="J35" s="6">
        <v>1</v>
      </c>
      <c r="K35" s="6">
        <v>2</v>
      </c>
      <c r="L35" s="6">
        <v>5</v>
      </c>
      <c r="M35" s="6">
        <v>4</v>
      </c>
      <c r="N35" s="6">
        <f t="shared" ref="N35:N66" si="4">SUM(F35:M35)</f>
        <v>37</v>
      </c>
      <c r="O35" s="6" t="s">
        <v>485</v>
      </c>
      <c r="P35" s="6" t="s">
        <v>619</v>
      </c>
      <c r="Q35" s="9" t="s">
        <v>457</v>
      </c>
      <c r="R35" s="6" t="s">
        <v>167</v>
      </c>
      <c r="S35" s="6" t="s">
        <v>402</v>
      </c>
    </row>
    <row r="36" spans="1:19" s="3" customFormat="1" ht="124.5" customHeight="1" x14ac:dyDescent="0.15">
      <c r="A36" s="5">
        <f t="shared" si="3"/>
        <v>34</v>
      </c>
      <c r="B36" s="5" t="s">
        <v>47</v>
      </c>
      <c r="C36" s="7" t="s">
        <v>241</v>
      </c>
      <c r="D36" s="9" t="s">
        <v>355</v>
      </c>
      <c r="E36" s="9" t="s">
        <v>435</v>
      </c>
      <c r="F36" s="6">
        <v>1</v>
      </c>
      <c r="G36" s="6">
        <v>14</v>
      </c>
      <c r="H36" s="6">
        <v>7</v>
      </c>
      <c r="I36" s="6">
        <v>3</v>
      </c>
      <c r="J36" s="6">
        <v>1</v>
      </c>
      <c r="K36" s="6">
        <v>4</v>
      </c>
      <c r="L36" s="6">
        <v>2</v>
      </c>
      <c r="M36" s="6">
        <v>6</v>
      </c>
      <c r="N36" s="6">
        <f t="shared" si="4"/>
        <v>38</v>
      </c>
      <c r="O36" s="6" t="s">
        <v>141</v>
      </c>
      <c r="P36" s="6" t="s">
        <v>363</v>
      </c>
      <c r="Q36" s="9" t="s">
        <v>257</v>
      </c>
      <c r="R36" s="6" t="s">
        <v>436</v>
      </c>
      <c r="S36" s="6" t="s">
        <v>370</v>
      </c>
    </row>
    <row r="37" spans="1:19" s="3" customFormat="1" ht="124.5" customHeight="1" x14ac:dyDescent="0.15">
      <c r="A37" s="5">
        <f t="shared" si="3"/>
        <v>35</v>
      </c>
      <c r="B37" s="5" t="s">
        <v>47</v>
      </c>
      <c r="C37" s="6" t="s">
        <v>189</v>
      </c>
      <c r="D37" s="9" t="s">
        <v>514</v>
      </c>
      <c r="E37" s="9" t="s">
        <v>687</v>
      </c>
      <c r="F37" s="6">
        <v>0</v>
      </c>
      <c r="G37" s="6">
        <v>9</v>
      </c>
      <c r="H37" s="6">
        <v>4</v>
      </c>
      <c r="I37" s="6">
        <v>0</v>
      </c>
      <c r="J37" s="6">
        <v>0</v>
      </c>
      <c r="K37" s="6">
        <v>0</v>
      </c>
      <c r="L37" s="6">
        <v>1</v>
      </c>
      <c r="M37" s="6">
        <v>2</v>
      </c>
      <c r="N37" s="6">
        <f t="shared" si="4"/>
        <v>16</v>
      </c>
      <c r="O37" s="6" t="s">
        <v>48</v>
      </c>
      <c r="P37" s="6" t="s">
        <v>527</v>
      </c>
      <c r="Q37" s="9" t="s">
        <v>92</v>
      </c>
      <c r="R37" s="8" t="s">
        <v>281</v>
      </c>
      <c r="S37" s="13" t="s">
        <v>528</v>
      </c>
    </row>
    <row r="38" spans="1:19" ht="124.5" customHeight="1" x14ac:dyDescent="0.15">
      <c r="A38" s="5">
        <f t="shared" si="3"/>
        <v>36</v>
      </c>
      <c r="B38" s="5" t="s">
        <v>47</v>
      </c>
      <c r="C38" s="6" t="s">
        <v>412</v>
      </c>
      <c r="D38" s="9" t="s">
        <v>28</v>
      </c>
      <c r="E38" s="9" t="s">
        <v>414</v>
      </c>
      <c r="F38" s="6">
        <v>2</v>
      </c>
      <c r="G38" s="6">
        <v>18</v>
      </c>
      <c r="H38" s="6">
        <v>9</v>
      </c>
      <c r="I38" s="6">
        <v>0</v>
      </c>
      <c r="J38" s="6">
        <v>0</v>
      </c>
      <c r="K38" s="6">
        <v>1</v>
      </c>
      <c r="L38" s="6">
        <v>5</v>
      </c>
      <c r="M38" s="6">
        <v>2</v>
      </c>
      <c r="N38" s="6">
        <f t="shared" si="4"/>
        <v>37</v>
      </c>
      <c r="O38" s="6" t="s">
        <v>133</v>
      </c>
      <c r="P38" s="6" t="s">
        <v>415</v>
      </c>
      <c r="Q38" s="9" t="s">
        <v>689</v>
      </c>
      <c r="R38" s="6" t="s">
        <v>604</v>
      </c>
      <c r="S38" s="6" t="s">
        <v>605</v>
      </c>
    </row>
    <row r="39" spans="1:19" ht="124.5" customHeight="1" x14ac:dyDescent="0.15">
      <c r="A39" s="5">
        <f t="shared" si="3"/>
        <v>37</v>
      </c>
      <c r="B39" s="5" t="s">
        <v>47</v>
      </c>
      <c r="C39" s="6" t="s">
        <v>404</v>
      </c>
      <c r="D39" s="9" t="s">
        <v>325</v>
      </c>
      <c r="E39" s="9" t="s">
        <v>511</v>
      </c>
      <c r="F39" s="6">
        <v>1</v>
      </c>
      <c r="G39" s="6">
        <v>9</v>
      </c>
      <c r="H39" s="6">
        <v>5</v>
      </c>
      <c r="I39" s="6">
        <v>0</v>
      </c>
      <c r="J39" s="6">
        <v>1</v>
      </c>
      <c r="K39" s="6">
        <v>2</v>
      </c>
      <c r="L39" s="6">
        <v>0</v>
      </c>
      <c r="M39" s="6">
        <v>3</v>
      </c>
      <c r="N39" s="6">
        <f t="shared" si="4"/>
        <v>21</v>
      </c>
      <c r="O39" s="6" t="s">
        <v>110</v>
      </c>
      <c r="P39" s="6" t="s">
        <v>32</v>
      </c>
      <c r="Q39" s="9" t="s">
        <v>405</v>
      </c>
      <c r="R39" s="6" t="s">
        <v>406</v>
      </c>
      <c r="S39" s="6" t="s">
        <v>433</v>
      </c>
    </row>
    <row r="40" spans="1:19" ht="124.5" customHeight="1" x14ac:dyDescent="0.15">
      <c r="A40" s="5">
        <f t="shared" si="3"/>
        <v>38</v>
      </c>
      <c r="B40" s="5" t="s">
        <v>249</v>
      </c>
      <c r="C40" s="8" t="s">
        <v>319</v>
      </c>
      <c r="D40" s="9" t="s">
        <v>186</v>
      </c>
      <c r="E40" s="9" t="s">
        <v>683</v>
      </c>
      <c r="F40" s="6">
        <v>0</v>
      </c>
      <c r="G40" s="6">
        <v>6</v>
      </c>
      <c r="H40" s="6">
        <v>4</v>
      </c>
      <c r="I40" s="6">
        <v>0</v>
      </c>
      <c r="J40" s="6">
        <v>0</v>
      </c>
      <c r="K40" s="6">
        <v>1</v>
      </c>
      <c r="L40" s="6">
        <v>0</v>
      </c>
      <c r="M40" s="6">
        <v>1</v>
      </c>
      <c r="N40" s="6">
        <f t="shared" si="4"/>
        <v>12</v>
      </c>
      <c r="O40" s="6" t="s">
        <v>479</v>
      </c>
      <c r="P40" s="6" t="s">
        <v>684</v>
      </c>
      <c r="Q40" s="9" t="s">
        <v>429</v>
      </c>
      <c r="R40" s="12" t="s">
        <v>400</v>
      </c>
      <c r="S40" s="6" t="s">
        <v>117</v>
      </c>
    </row>
    <row r="41" spans="1:19" s="3" customFormat="1" ht="124.5" customHeight="1" x14ac:dyDescent="0.15">
      <c r="A41" s="5">
        <f t="shared" si="3"/>
        <v>39</v>
      </c>
      <c r="B41" s="5" t="s">
        <v>52</v>
      </c>
      <c r="C41" s="6" t="s">
        <v>77</v>
      </c>
      <c r="D41" s="9" t="s">
        <v>269</v>
      </c>
      <c r="E41" s="9" t="s">
        <v>276</v>
      </c>
      <c r="F41" s="6">
        <v>2</v>
      </c>
      <c r="G41" s="6">
        <v>8</v>
      </c>
      <c r="H41" s="6">
        <v>1</v>
      </c>
      <c r="I41" s="6">
        <v>1</v>
      </c>
      <c r="J41" s="6">
        <v>1</v>
      </c>
      <c r="K41" s="6">
        <v>1</v>
      </c>
      <c r="L41" s="6">
        <v>2</v>
      </c>
      <c r="M41" s="6">
        <v>11</v>
      </c>
      <c r="N41" s="6">
        <f t="shared" si="4"/>
        <v>27</v>
      </c>
      <c r="O41" s="6" t="s">
        <v>452</v>
      </c>
      <c r="P41" s="6" t="s">
        <v>686</v>
      </c>
      <c r="Q41" s="9" t="s">
        <v>101</v>
      </c>
      <c r="R41" s="8" t="s">
        <v>242</v>
      </c>
      <c r="S41" s="8" t="s">
        <v>183</v>
      </c>
    </row>
    <row r="42" spans="1:19" ht="124.5" customHeight="1" x14ac:dyDescent="0.15">
      <c r="A42" s="5">
        <f t="shared" si="3"/>
        <v>40</v>
      </c>
      <c r="B42" s="5" t="s">
        <v>49</v>
      </c>
      <c r="C42" s="6" t="s">
        <v>157</v>
      </c>
      <c r="D42" s="9" t="s">
        <v>152</v>
      </c>
      <c r="E42" s="9" t="s">
        <v>254</v>
      </c>
      <c r="F42" s="6">
        <v>5</v>
      </c>
      <c r="G42" s="6">
        <v>3</v>
      </c>
      <c r="H42" s="6">
        <v>2</v>
      </c>
      <c r="I42" s="6">
        <v>0</v>
      </c>
      <c r="J42" s="6">
        <v>0</v>
      </c>
      <c r="K42" s="6">
        <v>0</v>
      </c>
      <c r="L42" s="6">
        <v>1</v>
      </c>
      <c r="M42" s="6">
        <v>1</v>
      </c>
      <c r="N42" s="6">
        <f t="shared" si="4"/>
        <v>12</v>
      </c>
      <c r="O42" s="6" t="s">
        <v>159</v>
      </c>
      <c r="P42" s="6" t="s">
        <v>444</v>
      </c>
      <c r="Q42" s="9" t="s">
        <v>191</v>
      </c>
      <c r="R42" s="6" t="s">
        <v>146</v>
      </c>
      <c r="S42" s="6" t="s">
        <v>338</v>
      </c>
    </row>
    <row r="43" spans="1:19" ht="124.5" customHeight="1" x14ac:dyDescent="0.15">
      <c r="A43" s="5">
        <f t="shared" si="3"/>
        <v>41</v>
      </c>
      <c r="B43" s="5" t="s">
        <v>49</v>
      </c>
      <c r="C43" s="6" t="s">
        <v>521</v>
      </c>
      <c r="D43" s="9" t="s">
        <v>152</v>
      </c>
      <c r="E43" s="9" t="s">
        <v>623</v>
      </c>
      <c r="F43" s="6">
        <v>1</v>
      </c>
      <c r="G43" s="6">
        <v>6</v>
      </c>
      <c r="H43" s="6">
        <v>3</v>
      </c>
      <c r="I43" s="6">
        <v>0</v>
      </c>
      <c r="J43" s="6">
        <v>0</v>
      </c>
      <c r="K43" s="6">
        <v>0</v>
      </c>
      <c r="L43" s="6">
        <v>1</v>
      </c>
      <c r="M43" s="6">
        <v>1</v>
      </c>
      <c r="N43" s="6">
        <f t="shared" si="4"/>
        <v>12</v>
      </c>
      <c r="O43" s="6" t="s">
        <v>162</v>
      </c>
      <c r="P43" s="6" t="s">
        <v>624</v>
      </c>
      <c r="Q43" s="9" t="s">
        <v>191</v>
      </c>
      <c r="R43" s="6" t="s">
        <v>625</v>
      </c>
      <c r="S43" s="6" t="s">
        <v>626</v>
      </c>
    </row>
    <row r="44" spans="1:19" ht="124.5" customHeight="1" x14ac:dyDescent="0.15">
      <c r="A44" s="5">
        <f t="shared" si="3"/>
        <v>42</v>
      </c>
      <c r="B44" s="5" t="s">
        <v>49</v>
      </c>
      <c r="C44" s="6" t="s">
        <v>3</v>
      </c>
      <c r="D44" s="9" t="s">
        <v>152</v>
      </c>
      <c r="E44" s="9" t="s">
        <v>81</v>
      </c>
      <c r="F44" s="6">
        <v>0</v>
      </c>
      <c r="G44" s="6">
        <v>8</v>
      </c>
      <c r="H44" s="6">
        <v>2</v>
      </c>
      <c r="I44" s="6">
        <v>0</v>
      </c>
      <c r="J44" s="6">
        <v>0</v>
      </c>
      <c r="K44" s="6">
        <v>0</v>
      </c>
      <c r="L44" s="6">
        <v>1</v>
      </c>
      <c r="M44" s="6">
        <v>1</v>
      </c>
      <c r="N44" s="6">
        <f t="shared" si="4"/>
        <v>12</v>
      </c>
      <c r="O44" s="6" t="s">
        <v>155</v>
      </c>
      <c r="P44" s="6" t="s">
        <v>614</v>
      </c>
      <c r="Q44" s="9" t="s">
        <v>615</v>
      </c>
      <c r="R44" s="6" t="s">
        <v>522</v>
      </c>
      <c r="S44" s="6" t="s">
        <v>298</v>
      </c>
    </row>
    <row r="45" spans="1:19" ht="124.5" customHeight="1" x14ac:dyDescent="0.15">
      <c r="A45" s="5">
        <f t="shared" si="3"/>
        <v>43</v>
      </c>
      <c r="B45" s="5" t="s">
        <v>49</v>
      </c>
      <c r="C45" s="6" t="s">
        <v>31</v>
      </c>
      <c r="D45" s="9" t="s">
        <v>152</v>
      </c>
      <c r="E45" s="9" t="s">
        <v>339</v>
      </c>
      <c r="F45" s="6">
        <v>0</v>
      </c>
      <c r="G45" s="6">
        <v>7</v>
      </c>
      <c r="H45" s="6">
        <v>3</v>
      </c>
      <c r="I45" s="6">
        <v>0</v>
      </c>
      <c r="J45" s="6">
        <v>0</v>
      </c>
      <c r="K45" s="6">
        <v>0</v>
      </c>
      <c r="L45" s="6">
        <v>1</v>
      </c>
      <c r="M45" s="6">
        <v>1</v>
      </c>
      <c r="N45" s="6">
        <f t="shared" si="4"/>
        <v>12</v>
      </c>
      <c r="O45" s="6" t="s">
        <v>155</v>
      </c>
      <c r="P45" s="6" t="s">
        <v>616</v>
      </c>
      <c r="Q45" s="9" t="s">
        <v>615</v>
      </c>
      <c r="R45" s="6" t="s">
        <v>617</v>
      </c>
      <c r="S45" s="6" t="s">
        <v>618</v>
      </c>
    </row>
    <row r="46" spans="1:19" ht="124.5" customHeight="1" x14ac:dyDescent="0.15">
      <c r="A46" s="5">
        <f t="shared" si="3"/>
        <v>44</v>
      </c>
      <c r="B46" s="5" t="s">
        <v>66</v>
      </c>
      <c r="C46" s="6" t="s">
        <v>150</v>
      </c>
      <c r="D46" s="9" t="s">
        <v>651</v>
      </c>
      <c r="E46" s="9" t="s">
        <v>652</v>
      </c>
      <c r="F46" s="6">
        <v>2</v>
      </c>
      <c r="G46" s="6">
        <v>6</v>
      </c>
      <c r="H46" s="6">
        <v>5</v>
      </c>
      <c r="I46" s="6">
        <v>3</v>
      </c>
      <c r="J46" s="6">
        <v>1</v>
      </c>
      <c r="K46" s="6">
        <v>0</v>
      </c>
      <c r="L46" s="6">
        <v>5</v>
      </c>
      <c r="M46" s="6">
        <v>3</v>
      </c>
      <c r="N46" s="6">
        <f t="shared" si="4"/>
        <v>25</v>
      </c>
      <c r="O46" s="6" t="s">
        <v>500</v>
      </c>
      <c r="P46" s="6" t="s">
        <v>653</v>
      </c>
      <c r="Q46" s="9" t="s">
        <v>654</v>
      </c>
      <c r="R46" s="6" t="s">
        <v>423</v>
      </c>
      <c r="S46" s="6" t="s">
        <v>501</v>
      </c>
    </row>
    <row r="47" spans="1:19" ht="124.5" customHeight="1" x14ac:dyDescent="0.15">
      <c r="A47" s="5">
        <f t="shared" si="3"/>
        <v>45</v>
      </c>
      <c r="B47" s="5" t="s">
        <v>80</v>
      </c>
      <c r="C47" s="6" t="s">
        <v>218</v>
      </c>
      <c r="D47" s="9" t="s">
        <v>222</v>
      </c>
      <c r="E47" s="9" t="s">
        <v>633</v>
      </c>
      <c r="F47" s="6">
        <v>0</v>
      </c>
      <c r="G47" s="6">
        <v>15</v>
      </c>
      <c r="H47" s="6">
        <v>0</v>
      </c>
      <c r="I47" s="6">
        <v>0</v>
      </c>
      <c r="J47" s="6">
        <v>0</v>
      </c>
      <c r="K47" s="6">
        <v>0</v>
      </c>
      <c r="L47" s="6">
        <v>0</v>
      </c>
      <c r="M47" s="6">
        <v>3</v>
      </c>
      <c r="N47" s="6">
        <f t="shared" si="4"/>
        <v>18</v>
      </c>
      <c r="O47" s="6" t="s">
        <v>110</v>
      </c>
      <c r="P47" s="6" t="s">
        <v>321</v>
      </c>
      <c r="Q47" s="9" t="s">
        <v>219</v>
      </c>
      <c r="R47" s="6" t="s">
        <v>220</v>
      </c>
      <c r="S47" s="6" t="s">
        <v>512</v>
      </c>
    </row>
    <row r="48" spans="1:19" s="3" customFormat="1" ht="124.5" customHeight="1" x14ac:dyDescent="0.15">
      <c r="A48" s="5">
        <f t="shared" si="3"/>
        <v>46</v>
      </c>
      <c r="B48" s="5" t="s">
        <v>470</v>
      </c>
      <c r="C48" s="7" t="s">
        <v>469</v>
      </c>
      <c r="D48" s="9" t="s">
        <v>427</v>
      </c>
      <c r="E48" s="9" t="s">
        <v>568</v>
      </c>
      <c r="F48" s="6">
        <v>0</v>
      </c>
      <c r="G48" s="6">
        <v>5</v>
      </c>
      <c r="H48" s="6">
        <v>5</v>
      </c>
      <c r="I48" s="6">
        <v>4</v>
      </c>
      <c r="J48" s="6">
        <v>1</v>
      </c>
      <c r="K48" s="6">
        <v>0</v>
      </c>
      <c r="L48" s="6">
        <v>0</v>
      </c>
      <c r="M48" s="6">
        <v>1</v>
      </c>
      <c r="N48" s="6">
        <f t="shared" si="4"/>
        <v>16</v>
      </c>
      <c r="O48" s="6" t="s">
        <v>569</v>
      </c>
      <c r="P48" s="6" t="s">
        <v>367</v>
      </c>
      <c r="Q48" s="9" t="s">
        <v>101</v>
      </c>
      <c r="R48" s="8" t="s">
        <v>396</v>
      </c>
      <c r="S48" s="13" t="s">
        <v>471</v>
      </c>
    </row>
    <row r="49" spans="1:19" ht="124.5" customHeight="1" x14ac:dyDescent="0.15">
      <c r="A49" s="5">
        <f t="shared" si="3"/>
        <v>47</v>
      </c>
      <c r="B49" s="5" t="s">
        <v>470</v>
      </c>
      <c r="C49" s="6" t="s">
        <v>541</v>
      </c>
      <c r="D49" s="9" t="s">
        <v>545</v>
      </c>
      <c r="E49" s="9" t="s">
        <v>581</v>
      </c>
      <c r="F49" s="6">
        <v>0</v>
      </c>
      <c r="G49" s="6">
        <v>2</v>
      </c>
      <c r="H49" s="6">
        <v>13</v>
      </c>
      <c r="I49" s="6">
        <v>0</v>
      </c>
      <c r="J49" s="6">
        <v>0</v>
      </c>
      <c r="K49" s="6">
        <v>1</v>
      </c>
      <c r="L49" s="6">
        <v>2</v>
      </c>
      <c r="M49" s="6">
        <v>5</v>
      </c>
      <c r="N49" s="6">
        <f t="shared" si="4"/>
        <v>23</v>
      </c>
      <c r="O49" s="6" t="s">
        <v>582</v>
      </c>
      <c r="P49" s="6" t="s">
        <v>583</v>
      </c>
      <c r="Q49" s="9" t="s">
        <v>542</v>
      </c>
      <c r="R49" s="8" t="s">
        <v>543</v>
      </c>
      <c r="S49" s="8" t="s">
        <v>544</v>
      </c>
    </row>
    <row r="50" spans="1:19" ht="124.5" customHeight="1" x14ac:dyDescent="0.15">
      <c r="A50" s="5">
        <f t="shared" si="3"/>
        <v>48</v>
      </c>
      <c r="B50" s="5" t="s">
        <v>470</v>
      </c>
      <c r="C50" s="6" t="s">
        <v>546</v>
      </c>
      <c r="D50" s="9" t="s">
        <v>562</v>
      </c>
      <c r="E50" s="9" t="s">
        <v>563</v>
      </c>
      <c r="F50" s="6">
        <v>0</v>
      </c>
      <c r="G50" s="6">
        <v>9</v>
      </c>
      <c r="H50" s="6">
        <v>4</v>
      </c>
      <c r="I50" s="6">
        <v>1</v>
      </c>
      <c r="J50" s="6">
        <v>0</v>
      </c>
      <c r="K50" s="6">
        <v>0</v>
      </c>
      <c r="L50" s="6">
        <v>0</v>
      </c>
      <c r="M50" s="6">
        <v>2</v>
      </c>
      <c r="N50" s="6">
        <f t="shared" si="4"/>
        <v>16</v>
      </c>
      <c r="O50" s="6" t="s">
        <v>550</v>
      </c>
      <c r="P50" s="6" t="s">
        <v>549</v>
      </c>
      <c r="Q50" s="9" t="s">
        <v>564</v>
      </c>
      <c r="R50" s="8" t="s">
        <v>547</v>
      </c>
      <c r="S50" s="8" t="s">
        <v>548</v>
      </c>
    </row>
    <row r="51" spans="1:19" ht="110.25" customHeight="1" x14ac:dyDescent="0.15">
      <c r="A51" s="5">
        <f t="shared" si="3"/>
        <v>49</v>
      </c>
      <c r="B51" s="5" t="s">
        <v>39</v>
      </c>
      <c r="C51" s="6" t="s">
        <v>394</v>
      </c>
      <c r="D51" s="9" t="s">
        <v>437</v>
      </c>
      <c r="E51" s="9" t="s">
        <v>599</v>
      </c>
      <c r="F51" s="6">
        <v>1</v>
      </c>
      <c r="G51" s="6">
        <v>8</v>
      </c>
      <c r="H51" s="6">
        <v>4</v>
      </c>
      <c r="I51" s="6">
        <v>0</v>
      </c>
      <c r="J51" s="6">
        <v>0</v>
      </c>
      <c r="K51" s="6">
        <v>0</v>
      </c>
      <c r="L51" s="6">
        <v>2</v>
      </c>
      <c r="M51" s="6">
        <v>0</v>
      </c>
      <c r="N51" s="6">
        <f t="shared" si="4"/>
        <v>15</v>
      </c>
      <c r="O51" s="6" t="s">
        <v>395</v>
      </c>
      <c r="P51" s="6" t="s">
        <v>600</v>
      </c>
      <c r="Q51" s="9" t="s">
        <v>206</v>
      </c>
      <c r="R51" s="6" t="s">
        <v>267</v>
      </c>
      <c r="S51" s="6" t="s">
        <v>393</v>
      </c>
    </row>
    <row r="52" spans="1:19" ht="189.75" customHeight="1" x14ac:dyDescent="0.15">
      <c r="A52" s="5">
        <f t="shared" si="3"/>
        <v>50</v>
      </c>
      <c r="B52" s="5" t="s">
        <v>39</v>
      </c>
      <c r="C52" s="7" t="s">
        <v>680</v>
      </c>
      <c r="D52" s="9" t="s">
        <v>39</v>
      </c>
      <c r="E52" s="9" t="s">
        <v>570</v>
      </c>
      <c r="F52" s="6">
        <v>8</v>
      </c>
      <c r="G52" s="6">
        <v>34</v>
      </c>
      <c r="H52" s="6">
        <v>8</v>
      </c>
      <c r="I52" s="6">
        <v>13</v>
      </c>
      <c r="J52" s="6">
        <v>1</v>
      </c>
      <c r="K52" s="6">
        <v>0</v>
      </c>
      <c r="L52" s="6">
        <v>2</v>
      </c>
      <c r="M52" s="6">
        <v>0</v>
      </c>
      <c r="N52" s="6">
        <f t="shared" si="4"/>
        <v>66</v>
      </c>
      <c r="O52" s="6" t="s">
        <v>571</v>
      </c>
      <c r="P52" s="6" t="s">
        <v>572</v>
      </c>
      <c r="Q52" s="9" t="s">
        <v>87</v>
      </c>
      <c r="R52" s="6" t="s">
        <v>264</v>
      </c>
      <c r="S52" s="6" t="s">
        <v>203</v>
      </c>
    </row>
    <row r="53" spans="1:19" ht="110.25" customHeight="1" x14ac:dyDescent="0.15">
      <c r="A53" s="5">
        <f t="shared" si="3"/>
        <v>51</v>
      </c>
      <c r="B53" s="5" t="s">
        <v>39</v>
      </c>
      <c r="C53" s="6" t="s">
        <v>466</v>
      </c>
      <c r="D53" s="9" t="s">
        <v>458</v>
      </c>
      <c r="E53" s="9" t="s">
        <v>539</v>
      </c>
      <c r="F53" s="6">
        <v>0</v>
      </c>
      <c r="G53" s="6">
        <v>7</v>
      </c>
      <c r="H53" s="6">
        <v>9</v>
      </c>
      <c r="I53" s="6">
        <v>0</v>
      </c>
      <c r="J53" s="6">
        <v>0</v>
      </c>
      <c r="K53" s="6">
        <v>0</v>
      </c>
      <c r="L53" s="6">
        <v>2</v>
      </c>
      <c r="M53" s="6">
        <v>1</v>
      </c>
      <c r="N53" s="6">
        <f t="shared" si="4"/>
        <v>19</v>
      </c>
      <c r="O53" s="6" t="s">
        <v>35</v>
      </c>
      <c r="P53" s="6" t="s">
        <v>275</v>
      </c>
      <c r="Q53" s="9" t="s">
        <v>538</v>
      </c>
      <c r="R53" s="8" t="s">
        <v>333</v>
      </c>
      <c r="S53" s="8" t="s">
        <v>149</v>
      </c>
    </row>
    <row r="54" spans="1:19" s="3" customFormat="1" ht="110.25" customHeight="1" x14ac:dyDescent="0.15">
      <c r="A54" s="5">
        <f t="shared" si="3"/>
        <v>52</v>
      </c>
      <c r="B54" s="5" t="s">
        <v>39</v>
      </c>
      <c r="C54" s="6" t="s">
        <v>498</v>
      </c>
      <c r="D54" s="9" t="s">
        <v>585</v>
      </c>
      <c r="E54" s="9" t="s">
        <v>586</v>
      </c>
      <c r="F54" s="6">
        <v>0</v>
      </c>
      <c r="G54" s="6">
        <v>16</v>
      </c>
      <c r="H54" s="6">
        <v>10</v>
      </c>
      <c r="I54" s="6">
        <v>0</v>
      </c>
      <c r="J54" s="6">
        <v>0</v>
      </c>
      <c r="K54" s="6">
        <v>0</v>
      </c>
      <c r="L54" s="6">
        <v>1</v>
      </c>
      <c r="M54" s="6">
        <v>1</v>
      </c>
      <c r="N54" s="6">
        <f t="shared" si="4"/>
        <v>28</v>
      </c>
      <c r="O54" s="6" t="s">
        <v>35</v>
      </c>
      <c r="P54" s="6" t="s">
        <v>628</v>
      </c>
      <c r="Q54" s="9" t="s">
        <v>499</v>
      </c>
      <c r="R54" s="8" t="s">
        <v>369</v>
      </c>
      <c r="S54" s="8" t="s">
        <v>273</v>
      </c>
    </row>
    <row r="55" spans="1:19" ht="124.5" customHeight="1" x14ac:dyDescent="0.15">
      <c r="A55" s="5">
        <f t="shared" si="3"/>
        <v>53</v>
      </c>
      <c r="B55" s="5" t="s">
        <v>39</v>
      </c>
      <c r="C55" s="6" t="s">
        <v>174</v>
      </c>
      <c r="D55" s="9" t="s">
        <v>392</v>
      </c>
      <c r="E55" s="9" t="s">
        <v>181</v>
      </c>
      <c r="F55" s="6">
        <v>2</v>
      </c>
      <c r="G55" s="6">
        <v>4</v>
      </c>
      <c r="H55" s="6">
        <v>4</v>
      </c>
      <c r="I55" s="6">
        <v>0</v>
      </c>
      <c r="J55" s="6">
        <v>1</v>
      </c>
      <c r="K55" s="6">
        <v>0</v>
      </c>
      <c r="L55" s="6">
        <v>0</v>
      </c>
      <c r="M55" s="6">
        <v>1</v>
      </c>
      <c r="N55" s="6">
        <f t="shared" si="4"/>
        <v>12</v>
      </c>
      <c r="O55" s="6" t="s">
        <v>35</v>
      </c>
      <c r="P55" s="6" t="s">
        <v>661</v>
      </c>
      <c r="Q55" s="9" t="s">
        <v>119</v>
      </c>
      <c r="R55" s="8" t="s">
        <v>185</v>
      </c>
      <c r="S55" s="8" t="s">
        <v>463</v>
      </c>
    </row>
    <row r="56" spans="1:19" s="3" customFormat="1" ht="124.5" customHeight="1" x14ac:dyDescent="0.15">
      <c r="A56" s="5">
        <f t="shared" si="3"/>
        <v>54</v>
      </c>
      <c r="B56" s="5" t="s">
        <v>105</v>
      </c>
      <c r="C56" s="6" t="s">
        <v>453</v>
      </c>
      <c r="D56" s="9" t="s">
        <v>454</v>
      </c>
      <c r="E56" s="9" t="s">
        <v>57</v>
      </c>
      <c r="F56" s="6">
        <v>0</v>
      </c>
      <c r="G56" s="6">
        <v>2</v>
      </c>
      <c r="H56" s="6">
        <v>11</v>
      </c>
      <c r="I56" s="6">
        <v>0</v>
      </c>
      <c r="J56" s="6">
        <v>0</v>
      </c>
      <c r="K56" s="6">
        <v>0</v>
      </c>
      <c r="L56" s="6">
        <v>4</v>
      </c>
      <c r="M56" s="6">
        <v>0</v>
      </c>
      <c r="N56" s="6">
        <f t="shared" si="4"/>
        <v>17</v>
      </c>
      <c r="O56" s="6" t="s">
        <v>455</v>
      </c>
      <c r="P56" s="6" t="s">
        <v>439</v>
      </c>
      <c r="Q56" s="9" t="s">
        <v>456</v>
      </c>
      <c r="R56" s="8" t="s">
        <v>230</v>
      </c>
      <c r="S56" s="8" t="s">
        <v>494</v>
      </c>
    </row>
    <row r="57" spans="1:19" ht="124.5" customHeight="1" x14ac:dyDescent="0.15">
      <c r="A57" s="5">
        <f t="shared" si="3"/>
        <v>55</v>
      </c>
      <c r="B57" s="5" t="s">
        <v>105</v>
      </c>
      <c r="C57" s="6" t="s">
        <v>664</v>
      </c>
      <c r="D57" s="9" t="s">
        <v>336</v>
      </c>
      <c r="E57" s="9" t="s">
        <v>362</v>
      </c>
      <c r="F57" s="6">
        <v>0</v>
      </c>
      <c r="G57" s="6">
        <v>9</v>
      </c>
      <c r="H57" s="6">
        <v>1</v>
      </c>
      <c r="I57" s="6">
        <v>1</v>
      </c>
      <c r="J57" s="6">
        <v>0</v>
      </c>
      <c r="K57" s="6">
        <v>0</v>
      </c>
      <c r="L57" s="6">
        <v>0</v>
      </c>
      <c r="M57" s="6">
        <v>1</v>
      </c>
      <c r="N57" s="6">
        <f t="shared" si="4"/>
        <v>12</v>
      </c>
      <c r="O57" s="6" t="s">
        <v>502</v>
      </c>
      <c r="P57" s="6" t="s">
        <v>374</v>
      </c>
      <c r="Q57" s="9" t="s">
        <v>534</v>
      </c>
      <c r="R57" s="8" t="s">
        <v>503</v>
      </c>
      <c r="S57" s="8" t="s">
        <v>504</v>
      </c>
    </row>
    <row r="58" spans="1:19" ht="124.5" customHeight="1" x14ac:dyDescent="0.15">
      <c r="A58" s="5">
        <f t="shared" si="3"/>
        <v>56</v>
      </c>
      <c r="B58" s="5" t="s">
        <v>105</v>
      </c>
      <c r="C58" s="6" t="s">
        <v>489</v>
      </c>
      <c r="D58" s="9" t="s">
        <v>350</v>
      </c>
      <c r="E58" s="9" t="s">
        <v>631</v>
      </c>
      <c r="F58" s="6">
        <v>0</v>
      </c>
      <c r="G58" s="6">
        <v>11</v>
      </c>
      <c r="H58" s="6">
        <v>0</v>
      </c>
      <c r="I58" s="6">
        <v>0</v>
      </c>
      <c r="J58" s="6">
        <v>1</v>
      </c>
      <c r="K58" s="6">
        <v>0</v>
      </c>
      <c r="L58" s="6">
        <v>2</v>
      </c>
      <c r="M58" s="6">
        <v>0</v>
      </c>
      <c r="N58" s="6">
        <f t="shared" si="4"/>
        <v>14</v>
      </c>
      <c r="O58" s="6" t="s">
        <v>609</v>
      </c>
      <c r="P58" s="6" t="s">
        <v>632</v>
      </c>
      <c r="Q58" s="9" t="s">
        <v>608</v>
      </c>
      <c r="R58" s="6" t="s">
        <v>376</v>
      </c>
      <c r="S58" s="6" t="s">
        <v>154</v>
      </c>
    </row>
    <row r="59" spans="1:19" ht="124.5" customHeight="1" x14ac:dyDescent="0.15">
      <c r="A59" s="5">
        <f t="shared" si="3"/>
        <v>57</v>
      </c>
      <c r="B59" s="5" t="s">
        <v>105</v>
      </c>
      <c r="C59" s="6" t="s">
        <v>217</v>
      </c>
      <c r="D59" s="9" t="s">
        <v>34</v>
      </c>
      <c r="E59" s="9" t="s">
        <v>345</v>
      </c>
      <c r="F59" s="6">
        <v>0</v>
      </c>
      <c r="G59" s="6">
        <v>10</v>
      </c>
      <c r="H59" s="6">
        <v>4</v>
      </c>
      <c r="I59" s="6">
        <v>0</v>
      </c>
      <c r="J59" s="6">
        <v>0</v>
      </c>
      <c r="K59" s="6">
        <v>0</v>
      </c>
      <c r="L59" s="6">
        <v>2</v>
      </c>
      <c r="M59" s="6">
        <v>0</v>
      </c>
      <c r="N59" s="6">
        <f t="shared" si="4"/>
        <v>16</v>
      </c>
      <c r="O59" s="6" t="s">
        <v>136</v>
      </c>
      <c r="P59" s="6" t="s">
        <v>160</v>
      </c>
      <c r="Q59" s="9" t="s">
        <v>112</v>
      </c>
      <c r="R59" s="6" t="s">
        <v>510</v>
      </c>
      <c r="S59" s="6" t="s">
        <v>445</v>
      </c>
    </row>
    <row r="60" spans="1:19" ht="124.5" customHeight="1" x14ac:dyDescent="0.15">
      <c r="A60" s="5">
        <f t="shared" si="3"/>
        <v>58</v>
      </c>
      <c r="B60" s="5" t="s">
        <v>105</v>
      </c>
      <c r="C60" s="6" t="s">
        <v>138</v>
      </c>
      <c r="D60" s="9" t="s">
        <v>318</v>
      </c>
      <c r="E60" s="9" t="s">
        <v>418</v>
      </c>
      <c r="F60" s="6">
        <v>0</v>
      </c>
      <c r="G60" s="6">
        <v>11</v>
      </c>
      <c r="H60" s="6">
        <v>6</v>
      </c>
      <c r="I60" s="6">
        <v>0</v>
      </c>
      <c r="J60" s="6">
        <v>0</v>
      </c>
      <c r="K60" s="6">
        <v>0</v>
      </c>
      <c r="L60" s="6">
        <v>2</v>
      </c>
      <c r="M60" s="6">
        <v>0</v>
      </c>
      <c r="N60" s="6">
        <f t="shared" si="4"/>
        <v>19</v>
      </c>
      <c r="O60" s="6" t="s">
        <v>497</v>
      </c>
      <c r="P60" s="6" t="s">
        <v>271</v>
      </c>
      <c r="Q60" s="9" t="s">
        <v>106</v>
      </c>
      <c r="R60" s="6" t="s">
        <v>419</v>
      </c>
      <c r="S60" s="6" t="s">
        <v>420</v>
      </c>
    </row>
    <row r="61" spans="1:19" ht="124.5" customHeight="1" x14ac:dyDescent="0.15">
      <c r="A61" s="5">
        <f t="shared" si="3"/>
        <v>59</v>
      </c>
      <c r="B61" s="5" t="s">
        <v>105</v>
      </c>
      <c r="C61" s="6" t="s">
        <v>255</v>
      </c>
      <c r="D61" s="9" t="s">
        <v>343</v>
      </c>
      <c r="E61" s="9" t="s">
        <v>100</v>
      </c>
      <c r="F61" s="6">
        <v>0</v>
      </c>
      <c r="G61" s="6">
        <v>1</v>
      </c>
      <c r="H61" s="6">
        <v>9</v>
      </c>
      <c r="I61" s="6">
        <v>0</v>
      </c>
      <c r="J61" s="6">
        <v>0</v>
      </c>
      <c r="K61" s="6">
        <v>2</v>
      </c>
      <c r="L61" s="6">
        <v>0</v>
      </c>
      <c r="M61" s="6">
        <v>0</v>
      </c>
      <c r="N61" s="6">
        <f t="shared" si="4"/>
        <v>12</v>
      </c>
      <c r="O61" s="6" t="s">
        <v>304</v>
      </c>
      <c r="P61" s="6" t="s">
        <v>234</v>
      </c>
      <c r="Q61" s="9" t="s">
        <v>5</v>
      </c>
      <c r="R61" s="6" t="s">
        <v>272</v>
      </c>
      <c r="S61" s="6" t="s">
        <v>515</v>
      </c>
    </row>
    <row r="62" spans="1:19" ht="124.5" customHeight="1" x14ac:dyDescent="0.15">
      <c r="A62" s="5">
        <f t="shared" si="3"/>
        <v>60</v>
      </c>
      <c r="B62" s="5" t="s">
        <v>105</v>
      </c>
      <c r="C62" s="6" t="s">
        <v>172</v>
      </c>
      <c r="D62" s="9" t="s">
        <v>284</v>
      </c>
      <c r="E62" s="9" t="s">
        <v>285</v>
      </c>
      <c r="F62" s="6">
        <v>0</v>
      </c>
      <c r="G62" s="6">
        <v>20</v>
      </c>
      <c r="H62" s="6">
        <v>0</v>
      </c>
      <c r="I62" s="6">
        <v>0</v>
      </c>
      <c r="J62" s="6">
        <v>0</v>
      </c>
      <c r="K62" s="6">
        <v>1</v>
      </c>
      <c r="L62" s="6">
        <v>0</v>
      </c>
      <c r="M62" s="6">
        <v>2</v>
      </c>
      <c r="N62" s="6">
        <f t="shared" si="4"/>
        <v>23</v>
      </c>
      <c r="O62" s="6" t="s">
        <v>379</v>
      </c>
      <c r="P62" s="6" t="s">
        <v>6</v>
      </c>
      <c r="Q62" s="9" t="s">
        <v>87</v>
      </c>
      <c r="R62" s="6" t="s">
        <v>103</v>
      </c>
      <c r="S62" s="6" t="s">
        <v>540</v>
      </c>
    </row>
    <row r="63" spans="1:19" s="3" customFormat="1" ht="124.5" customHeight="1" x14ac:dyDescent="0.15">
      <c r="A63" s="5">
        <f t="shared" si="3"/>
        <v>61</v>
      </c>
      <c r="B63" s="5" t="s">
        <v>105</v>
      </c>
      <c r="C63" s="6" t="s">
        <v>629</v>
      </c>
      <c r="D63" s="9" t="s">
        <v>114</v>
      </c>
      <c r="E63" s="9" t="s">
        <v>477</v>
      </c>
      <c r="F63" s="6">
        <v>0</v>
      </c>
      <c r="G63" s="6">
        <v>7</v>
      </c>
      <c r="H63" s="6">
        <v>3</v>
      </c>
      <c r="I63" s="6">
        <v>0</v>
      </c>
      <c r="J63" s="6">
        <v>0</v>
      </c>
      <c r="K63" s="6">
        <v>0</v>
      </c>
      <c r="L63" s="6">
        <v>0</v>
      </c>
      <c r="M63" s="6">
        <v>2</v>
      </c>
      <c r="N63" s="6">
        <f t="shared" si="4"/>
        <v>12</v>
      </c>
      <c r="O63" s="6" t="s">
        <v>478</v>
      </c>
      <c r="P63" s="6" t="s">
        <v>679</v>
      </c>
      <c r="Q63" s="9" t="s">
        <v>87</v>
      </c>
      <c r="R63" s="6" t="s">
        <v>178</v>
      </c>
      <c r="S63" s="6" t="s">
        <v>180</v>
      </c>
    </row>
    <row r="64" spans="1:19" s="3" customFormat="1" ht="124.5" customHeight="1" x14ac:dyDescent="0.15">
      <c r="A64" s="5">
        <f t="shared" si="3"/>
        <v>62</v>
      </c>
      <c r="B64" s="5" t="s">
        <v>225</v>
      </c>
      <c r="C64" s="6" t="s">
        <v>224</v>
      </c>
      <c r="D64" s="9" t="s">
        <v>139</v>
      </c>
      <c r="E64" s="9" t="s">
        <v>277</v>
      </c>
      <c r="F64" s="6">
        <v>1</v>
      </c>
      <c r="G64" s="6">
        <v>19</v>
      </c>
      <c r="H64" s="6">
        <v>3</v>
      </c>
      <c r="I64" s="6">
        <v>0</v>
      </c>
      <c r="J64" s="6">
        <v>0</v>
      </c>
      <c r="K64" s="6">
        <v>0</v>
      </c>
      <c r="L64" s="6">
        <v>1</v>
      </c>
      <c r="M64" s="6">
        <v>1</v>
      </c>
      <c r="N64" s="6">
        <f t="shared" si="4"/>
        <v>25</v>
      </c>
      <c r="O64" s="6" t="s">
        <v>417</v>
      </c>
      <c r="P64" s="6" t="s">
        <v>156</v>
      </c>
      <c r="Q64" s="9" t="s">
        <v>387</v>
      </c>
      <c r="R64" s="8" t="s">
        <v>597</v>
      </c>
      <c r="S64" s="8" t="s">
        <v>598</v>
      </c>
    </row>
    <row r="65" spans="1:19" ht="124.5" customHeight="1" x14ac:dyDescent="0.15">
      <c r="A65" s="5">
        <f t="shared" si="3"/>
        <v>63</v>
      </c>
      <c r="B65" s="5" t="s">
        <v>99</v>
      </c>
      <c r="C65" s="6" t="s">
        <v>344</v>
      </c>
      <c r="D65" s="9" t="s">
        <v>61</v>
      </c>
      <c r="E65" s="9" t="s">
        <v>201</v>
      </c>
      <c r="F65" s="6">
        <v>0</v>
      </c>
      <c r="G65" s="6">
        <v>12</v>
      </c>
      <c r="H65" s="6">
        <v>0</v>
      </c>
      <c r="I65" s="6">
        <v>0</v>
      </c>
      <c r="J65" s="6">
        <v>0</v>
      </c>
      <c r="K65" s="6">
        <v>0</v>
      </c>
      <c r="L65" s="6">
        <v>2</v>
      </c>
      <c r="M65" s="6">
        <v>1</v>
      </c>
      <c r="N65" s="6">
        <f t="shared" si="4"/>
        <v>15</v>
      </c>
      <c r="O65" s="6" t="s">
        <v>449</v>
      </c>
      <c r="P65" s="6" t="s">
        <v>388</v>
      </c>
      <c r="Q65" s="9" t="s">
        <v>119</v>
      </c>
      <c r="R65" s="6" t="s">
        <v>193</v>
      </c>
      <c r="S65" s="6" t="s">
        <v>490</v>
      </c>
    </row>
    <row r="66" spans="1:19" s="3" customFormat="1" ht="124.5" customHeight="1" x14ac:dyDescent="0.15">
      <c r="A66" s="5">
        <f t="shared" si="3"/>
        <v>64</v>
      </c>
      <c r="B66" s="5" t="s">
        <v>99</v>
      </c>
      <c r="C66" s="6" t="s">
        <v>266</v>
      </c>
      <c r="D66" s="9" t="s">
        <v>61</v>
      </c>
      <c r="E66" s="9" t="s">
        <v>120</v>
      </c>
      <c r="F66" s="6">
        <v>0</v>
      </c>
      <c r="G66" s="6">
        <v>10</v>
      </c>
      <c r="H66" s="6">
        <v>2</v>
      </c>
      <c r="I66" s="6">
        <v>0</v>
      </c>
      <c r="J66" s="6">
        <v>0</v>
      </c>
      <c r="K66" s="6">
        <v>1</v>
      </c>
      <c r="L66" s="6">
        <v>0</v>
      </c>
      <c r="M66" s="6">
        <v>1</v>
      </c>
      <c r="N66" s="6">
        <f t="shared" si="4"/>
        <v>14</v>
      </c>
      <c r="O66" s="6" t="s">
        <v>655</v>
      </c>
      <c r="P66" s="6" t="s">
        <v>388</v>
      </c>
      <c r="Q66" s="9" t="s">
        <v>119</v>
      </c>
      <c r="R66" s="6" t="s">
        <v>250</v>
      </c>
      <c r="S66" s="6" t="s">
        <v>491</v>
      </c>
    </row>
    <row r="67" spans="1:19" ht="124.5" customHeight="1" x14ac:dyDescent="0.15">
      <c r="A67" s="5">
        <f t="shared" ref="A67:A89" si="5">ROW()-2</f>
        <v>65</v>
      </c>
      <c r="B67" s="5" t="s">
        <v>99</v>
      </c>
      <c r="C67" s="6" t="s">
        <v>665</v>
      </c>
      <c r="D67" s="9" t="s">
        <v>446</v>
      </c>
      <c r="E67" s="9" t="s">
        <v>447</v>
      </c>
      <c r="F67" s="6">
        <v>0</v>
      </c>
      <c r="G67" s="6">
        <v>2</v>
      </c>
      <c r="H67" s="6">
        <v>13</v>
      </c>
      <c r="I67" s="6">
        <v>0</v>
      </c>
      <c r="J67" s="6">
        <v>0</v>
      </c>
      <c r="K67" s="6">
        <v>0</v>
      </c>
      <c r="L67" s="6">
        <v>0</v>
      </c>
      <c r="M67" s="6">
        <v>2</v>
      </c>
      <c r="N67" s="6">
        <f t="shared" ref="N67:N89" si="6">SUM(F67:M67)</f>
        <v>17</v>
      </c>
      <c r="O67" s="6" t="s">
        <v>292</v>
      </c>
      <c r="P67" s="6" t="s">
        <v>486</v>
      </c>
      <c r="Q67" s="9" t="s">
        <v>368</v>
      </c>
      <c r="R67" s="6" t="s">
        <v>131</v>
      </c>
      <c r="S67" s="6" t="s">
        <v>606</v>
      </c>
    </row>
    <row r="68" spans="1:19" ht="124.5" customHeight="1" x14ac:dyDescent="0.15">
      <c r="A68" s="5">
        <f t="shared" si="5"/>
        <v>66</v>
      </c>
      <c r="B68" s="5" t="s">
        <v>99</v>
      </c>
      <c r="C68" s="6" t="s">
        <v>17</v>
      </c>
      <c r="D68" s="9" t="s">
        <v>198</v>
      </c>
      <c r="E68" s="9" t="s">
        <v>422</v>
      </c>
      <c r="F68" s="6">
        <v>0</v>
      </c>
      <c r="G68" s="6">
        <v>12</v>
      </c>
      <c r="H68" s="6">
        <v>0</v>
      </c>
      <c r="I68" s="6">
        <v>0</v>
      </c>
      <c r="J68" s="6">
        <v>0</v>
      </c>
      <c r="K68" s="6">
        <v>1</v>
      </c>
      <c r="L68" s="6">
        <v>2</v>
      </c>
      <c r="M68" s="6">
        <v>1</v>
      </c>
      <c r="N68" s="6">
        <f t="shared" si="6"/>
        <v>16</v>
      </c>
      <c r="O68" s="6" t="s">
        <v>529</v>
      </c>
      <c r="P68" s="6" t="s">
        <v>627</v>
      </c>
      <c r="Q68" s="9" t="s">
        <v>346</v>
      </c>
      <c r="R68" s="12" t="s">
        <v>347</v>
      </c>
      <c r="S68" s="8" t="s">
        <v>530</v>
      </c>
    </row>
    <row r="69" spans="1:19" ht="124.5" customHeight="1" x14ac:dyDescent="0.15">
      <c r="A69" s="5">
        <f t="shared" si="5"/>
        <v>67</v>
      </c>
      <c r="B69" s="5" t="s">
        <v>99</v>
      </c>
      <c r="C69" s="6" t="s">
        <v>190</v>
      </c>
      <c r="D69" s="9" t="s">
        <v>207</v>
      </c>
      <c r="E69" s="9" t="s">
        <v>677</v>
      </c>
      <c r="F69" s="6">
        <v>0</v>
      </c>
      <c r="G69" s="6">
        <v>10</v>
      </c>
      <c r="H69" s="6">
        <v>0</v>
      </c>
      <c r="I69" s="6">
        <v>0</v>
      </c>
      <c r="J69" s="6">
        <v>0</v>
      </c>
      <c r="K69" s="6">
        <v>0</v>
      </c>
      <c r="L69" s="6">
        <v>1</v>
      </c>
      <c r="M69" s="6">
        <v>0</v>
      </c>
      <c r="N69" s="6">
        <f t="shared" si="6"/>
        <v>11</v>
      </c>
      <c r="O69" s="6" t="s">
        <v>493</v>
      </c>
      <c r="P69" s="6" t="s">
        <v>356</v>
      </c>
      <c r="Q69" s="9" t="s">
        <v>382</v>
      </c>
      <c r="R69" s="6" t="s">
        <v>118</v>
      </c>
      <c r="S69" s="6" t="s">
        <v>165</v>
      </c>
    </row>
    <row r="70" spans="1:19" s="3" customFormat="1" ht="124.5" customHeight="1" x14ac:dyDescent="0.15">
      <c r="A70" s="5">
        <f t="shared" si="5"/>
        <v>68</v>
      </c>
      <c r="B70" s="5" t="s">
        <v>99</v>
      </c>
      <c r="C70" s="6" t="s">
        <v>187</v>
      </c>
      <c r="D70" s="9" t="s">
        <v>426</v>
      </c>
      <c r="E70" s="9" t="s">
        <v>678</v>
      </c>
      <c r="F70" s="6">
        <v>0</v>
      </c>
      <c r="G70" s="6">
        <v>0</v>
      </c>
      <c r="H70" s="6">
        <v>14</v>
      </c>
      <c r="I70" s="6">
        <v>0</v>
      </c>
      <c r="J70" s="6">
        <v>0</v>
      </c>
      <c r="K70" s="6">
        <v>0</v>
      </c>
      <c r="L70" s="6">
        <v>1</v>
      </c>
      <c r="M70" s="6">
        <v>0</v>
      </c>
      <c r="N70" s="6">
        <f t="shared" si="6"/>
        <v>15</v>
      </c>
      <c r="O70" s="6" t="s">
        <v>13</v>
      </c>
      <c r="P70" s="6" t="s">
        <v>7</v>
      </c>
      <c r="Q70" s="9" t="s">
        <v>87</v>
      </c>
      <c r="R70" s="6" t="s">
        <v>26</v>
      </c>
      <c r="S70" s="6" t="s">
        <v>165</v>
      </c>
    </row>
    <row r="71" spans="1:19" ht="124.5" customHeight="1" x14ac:dyDescent="0.15">
      <c r="A71" s="5">
        <f t="shared" si="5"/>
        <v>69</v>
      </c>
      <c r="B71" s="5" t="s">
        <v>239</v>
      </c>
      <c r="C71" s="6" t="s">
        <v>334</v>
      </c>
      <c r="D71" s="6" t="s">
        <v>237</v>
      </c>
      <c r="E71" s="6" t="s">
        <v>94</v>
      </c>
      <c r="F71" s="6">
        <v>0</v>
      </c>
      <c r="G71" s="6">
        <v>10</v>
      </c>
      <c r="H71" s="6">
        <v>0</v>
      </c>
      <c r="I71" s="6">
        <v>0</v>
      </c>
      <c r="J71" s="6">
        <v>1</v>
      </c>
      <c r="K71" s="6">
        <v>0</v>
      </c>
      <c r="L71" s="6">
        <v>2</v>
      </c>
      <c r="M71" s="6">
        <v>1</v>
      </c>
      <c r="N71" s="6">
        <f t="shared" si="6"/>
        <v>14</v>
      </c>
      <c r="O71" s="6" t="s">
        <v>403</v>
      </c>
      <c r="P71" s="6" t="s">
        <v>42</v>
      </c>
      <c r="Q71" s="9" t="s">
        <v>92</v>
      </c>
      <c r="R71" s="6" t="s">
        <v>97</v>
      </c>
      <c r="S71" s="6" t="s">
        <v>192</v>
      </c>
    </row>
    <row r="72" spans="1:19" ht="124.5" customHeight="1" x14ac:dyDescent="0.15">
      <c r="A72" s="5">
        <f t="shared" si="5"/>
        <v>70</v>
      </c>
      <c r="B72" s="5" t="s">
        <v>175</v>
      </c>
      <c r="C72" s="7" t="s">
        <v>364</v>
      </c>
      <c r="D72" s="9" t="s">
        <v>261</v>
      </c>
      <c r="E72" s="9" t="s">
        <v>441</v>
      </c>
      <c r="F72" s="6">
        <v>0</v>
      </c>
      <c r="G72" s="6">
        <v>11</v>
      </c>
      <c r="H72" s="6">
        <v>0</v>
      </c>
      <c r="I72" s="6">
        <v>0</v>
      </c>
      <c r="J72" s="6">
        <v>0</v>
      </c>
      <c r="K72" s="6">
        <v>1</v>
      </c>
      <c r="L72" s="6">
        <v>1</v>
      </c>
      <c r="M72" s="6">
        <v>0</v>
      </c>
      <c r="N72" s="6">
        <f t="shared" si="6"/>
        <v>13</v>
      </c>
      <c r="O72" s="6" t="s">
        <v>432</v>
      </c>
      <c r="P72" s="6" t="s">
        <v>384</v>
      </c>
      <c r="Q72" s="9" t="s">
        <v>92</v>
      </c>
      <c r="R72" s="6" t="s">
        <v>204</v>
      </c>
      <c r="S72" s="6" t="s">
        <v>21</v>
      </c>
    </row>
    <row r="73" spans="1:19" s="3" customFormat="1" ht="124.5" customHeight="1" x14ac:dyDescent="0.15">
      <c r="A73" s="5">
        <f t="shared" si="5"/>
        <v>71</v>
      </c>
      <c r="B73" s="5" t="s">
        <v>175</v>
      </c>
      <c r="C73" s="6" t="s">
        <v>247</v>
      </c>
      <c r="D73" s="6" t="s">
        <v>282</v>
      </c>
      <c r="E73" s="6" t="s">
        <v>565</v>
      </c>
      <c r="F73" s="6">
        <v>0</v>
      </c>
      <c r="G73" s="6">
        <v>8</v>
      </c>
      <c r="H73" s="6">
        <v>2</v>
      </c>
      <c r="I73" s="6">
        <v>2</v>
      </c>
      <c r="J73" s="6">
        <v>1</v>
      </c>
      <c r="K73" s="6">
        <v>0</v>
      </c>
      <c r="L73" s="6">
        <v>0</v>
      </c>
      <c r="M73" s="6">
        <v>1</v>
      </c>
      <c r="N73" s="6">
        <f t="shared" si="6"/>
        <v>14</v>
      </c>
      <c r="O73" s="6" t="s">
        <v>566</v>
      </c>
      <c r="P73" s="6" t="s">
        <v>671</v>
      </c>
      <c r="Q73" s="9" t="s">
        <v>377</v>
      </c>
      <c r="R73" s="8" t="s">
        <v>104</v>
      </c>
      <c r="S73" s="6" t="s">
        <v>311</v>
      </c>
    </row>
    <row r="74" spans="1:19" s="3" customFormat="1" ht="124.5" customHeight="1" x14ac:dyDescent="0.15">
      <c r="A74" s="5">
        <f t="shared" si="5"/>
        <v>72</v>
      </c>
      <c r="B74" s="5" t="s">
        <v>70</v>
      </c>
      <c r="C74" s="6" t="s">
        <v>232</v>
      </c>
      <c r="D74" s="9" t="s">
        <v>280</v>
      </c>
      <c r="E74" s="9" t="s">
        <v>535</v>
      </c>
      <c r="F74" s="6">
        <v>0</v>
      </c>
      <c r="G74" s="6">
        <v>13</v>
      </c>
      <c r="H74" s="6">
        <v>0</v>
      </c>
      <c r="I74" s="6">
        <v>0</v>
      </c>
      <c r="J74" s="6">
        <v>0</v>
      </c>
      <c r="K74" s="6">
        <v>1</v>
      </c>
      <c r="L74" s="6">
        <v>1</v>
      </c>
      <c r="M74" s="6">
        <v>4</v>
      </c>
      <c r="N74" s="6">
        <f t="shared" si="6"/>
        <v>19</v>
      </c>
      <c r="O74" s="6" t="s">
        <v>561</v>
      </c>
      <c r="P74" s="6" t="s">
        <v>306</v>
      </c>
      <c r="Q74" s="9" t="s">
        <v>536</v>
      </c>
      <c r="R74" s="8" t="s">
        <v>341</v>
      </c>
      <c r="S74" s="8" t="s">
        <v>537</v>
      </c>
    </row>
    <row r="75" spans="1:19" s="3" customFormat="1" ht="124.5" customHeight="1" x14ac:dyDescent="0.15">
      <c r="A75" s="5">
        <f t="shared" si="5"/>
        <v>73</v>
      </c>
      <c r="B75" s="5" t="s">
        <v>70</v>
      </c>
      <c r="C75" s="6" t="s">
        <v>40</v>
      </c>
      <c r="D75" s="9" t="s">
        <v>268</v>
      </c>
      <c r="E75" s="9" t="s">
        <v>286</v>
      </c>
      <c r="F75" s="6">
        <v>0</v>
      </c>
      <c r="G75" s="6">
        <v>13</v>
      </c>
      <c r="H75" s="6">
        <v>0</v>
      </c>
      <c r="I75" s="6">
        <v>0</v>
      </c>
      <c r="J75" s="6">
        <v>0</v>
      </c>
      <c r="K75" s="6">
        <v>1</v>
      </c>
      <c r="L75" s="6">
        <v>2</v>
      </c>
      <c r="M75" s="6">
        <v>0</v>
      </c>
      <c r="N75" s="6">
        <f t="shared" si="6"/>
        <v>16</v>
      </c>
      <c r="O75" s="6" t="s">
        <v>472</v>
      </c>
      <c r="P75" s="6" t="s">
        <v>366</v>
      </c>
      <c r="Q75" s="9" t="s">
        <v>112</v>
      </c>
      <c r="R75" s="6" t="s">
        <v>579</v>
      </c>
      <c r="S75" s="6" t="s">
        <v>580</v>
      </c>
    </row>
    <row r="76" spans="1:19" ht="124.5" customHeight="1" x14ac:dyDescent="0.15">
      <c r="A76" s="5">
        <f t="shared" si="5"/>
        <v>74</v>
      </c>
      <c r="B76" s="5" t="s">
        <v>70</v>
      </c>
      <c r="C76" s="6" t="s">
        <v>662</v>
      </c>
      <c r="D76" s="9" t="s">
        <v>268</v>
      </c>
      <c r="E76" s="9" t="s">
        <v>286</v>
      </c>
      <c r="F76" s="6">
        <v>0</v>
      </c>
      <c r="G76" s="6">
        <v>16</v>
      </c>
      <c r="H76" s="6">
        <v>0</v>
      </c>
      <c r="I76" s="6">
        <v>0</v>
      </c>
      <c r="J76" s="6">
        <v>0</v>
      </c>
      <c r="K76" s="6">
        <v>0</v>
      </c>
      <c r="L76" s="6">
        <v>2</v>
      </c>
      <c r="M76" s="6">
        <v>1</v>
      </c>
      <c r="N76" s="6">
        <f t="shared" si="6"/>
        <v>19</v>
      </c>
      <c r="O76" s="6" t="s">
        <v>472</v>
      </c>
      <c r="P76" s="6" t="s">
        <v>366</v>
      </c>
      <c r="Q76" s="9" t="s">
        <v>112</v>
      </c>
      <c r="R76" s="6" t="s">
        <v>579</v>
      </c>
      <c r="S76" s="6" t="s">
        <v>580</v>
      </c>
    </row>
    <row r="77" spans="1:19" s="3" customFormat="1" ht="124.5" customHeight="1" x14ac:dyDescent="0.15">
      <c r="A77" s="5">
        <f t="shared" si="5"/>
        <v>75</v>
      </c>
      <c r="B77" s="5" t="s">
        <v>70</v>
      </c>
      <c r="C77" s="6" t="s">
        <v>476</v>
      </c>
      <c r="D77" s="9" t="s">
        <v>279</v>
      </c>
      <c r="E77" s="9" t="s">
        <v>461</v>
      </c>
      <c r="F77" s="6">
        <v>0</v>
      </c>
      <c r="G77" s="6">
        <v>0</v>
      </c>
      <c r="H77" s="6">
        <v>15</v>
      </c>
      <c r="I77" s="6">
        <v>0</v>
      </c>
      <c r="J77" s="6">
        <v>1</v>
      </c>
      <c r="K77" s="6">
        <v>1</v>
      </c>
      <c r="L77" s="6">
        <v>1</v>
      </c>
      <c r="M77" s="6">
        <v>6</v>
      </c>
      <c r="N77" s="6">
        <f t="shared" si="6"/>
        <v>24</v>
      </c>
      <c r="O77" s="8" t="s">
        <v>56</v>
      </c>
      <c r="P77" s="6" t="s">
        <v>473</v>
      </c>
      <c r="Q77" s="9" t="s">
        <v>305</v>
      </c>
      <c r="R77" s="8" t="s">
        <v>474</v>
      </c>
      <c r="S77" s="8" t="s">
        <v>475</v>
      </c>
    </row>
    <row r="78" spans="1:19" ht="124.5" customHeight="1" x14ac:dyDescent="0.15">
      <c r="A78" s="5">
        <f t="shared" si="5"/>
        <v>76</v>
      </c>
      <c r="B78" s="5" t="s">
        <v>70</v>
      </c>
      <c r="C78" s="8" t="s">
        <v>208</v>
      </c>
      <c r="D78" s="9" t="s">
        <v>357</v>
      </c>
      <c r="E78" s="9" t="s">
        <v>205</v>
      </c>
      <c r="F78" s="6">
        <v>0</v>
      </c>
      <c r="G78" s="6">
        <v>22</v>
      </c>
      <c r="H78" s="6">
        <v>0</v>
      </c>
      <c r="I78" s="6">
        <v>0</v>
      </c>
      <c r="J78" s="6">
        <v>1</v>
      </c>
      <c r="K78" s="6">
        <v>3</v>
      </c>
      <c r="L78" s="6">
        <v>6</v>
      </c>
      <c r="M78" s="6">
        <v>4</v>
      </c>
      <c r="N78" s="6">
        <f t="shared" si="6"/>
        <v>36</v>
      </c>
      <c r="O78" s="6" t="s">
        <v>524</v>
      </c>
      <c r="P78" s="6" t="s">
        <v>299</v>
      </c>
      <c r="Q78" s="9" t="s">
        <v>87</v>
      </c>
      <c r="R78" s="12" t="s">
        <v>209</v>
      </c>
      <c r="S78" s="6" t="s">
        <v>210</v>
      </c>
    </row>
    <row r="79" spans="1:19" ht="124.5" customHeight="1" x14ac:dyDescent="0.15">
      <c r="A79" s="5">
        <f t="shared" si="5"/>
        <v>77</v>
      </c>
      <c r="B79" s="5" t="s">
        <v>70</v>
      </c>
      <c r="C79" s="6" t="s">
        <v>173</v>
      </c>
      <c r="D79" s="9" t="s">
        <v>111</v>
      </c>
      <c r="E79" s="9" t="s">
        <v>390</v>
      </c>
      <c r="F79" s="6">
        <v>0</v>
      </c>
      <c r="G79" s="6">
        <v>10</v>
      </c>
      <c r="H79" s="6">
        <v>0</v>
      </c>
      <c r="I79" s="6">
        <v>0</v>
      </c>
      <c r="J79" s="6">
        <v>0</v>
      </c>
      <c r="K79" s="6">
        <v>0</v>
      </c>
      <c r="L79" s="6">
        <v>2</v>
      </c>
      <c r="M79" s="6">
        <v>1</v>
      </c>
      <c r="N79" s="6">
        <f t="shared" si="6"/>
        <v>13</v>
      </c>
      <c r="O79" s="6" t="s">
        <v>314</v>
      </c>
      <c r="P79" s="6" t="s">
        <v>352</v>
      </c>
      <c r="Q79" s="9" t="s">
        <v>106</v>
      </c>
      <c r="R79" s="6" t="s">
        <v>29</v>
      </c>
      <c r="S79" s="6" t="s">
        <v>216</v>
      </c>
    </row>
    <row r="80" spans="1:19" s="3" customFormat="1" ht="124.5" customHeight="1" x14ac:dyDescent="0.15">
      <c r="A80" s="5">
        <f t="shared" si="5"/>
        <v>78</v>
      </c>
      <c r="B80" s="5" t="s">
        <v>70</v>
      </c>
      <c r="C80" s="6" t="s">
        <v>231</v>
      </c>
      <c r="D80" s="9" t="s">
        <v>111</v>
      </c>
      <c r="E80" s="9" t="s">
        <v>85</v>
      </c>
      <c r="F80" s="6">
        <v>0</v>
      </c>
      <c r="G80" s="6">
        <v>10</v>
      </c>
      <c r="H80" s="6">
        <v>0</v>
      </c>
      <c r="I80" s="6">
        <v>0</v>
      </c>
      <c r="J80" s="6">
        <v>0</v>
      </c>
      <c r="K80" s="6">
        <v>0</v>
      </c>
      <c r="L80" s="6">
        <v>1</v>
      </c>
      <c r="M80" s="6">
        <v>1</v>
      </c>
      <c r="N80" s="6">
        <f t="shared" si="6"/>
        <v>12</v>
      </c>
      <c r="O80" s="6" t="s">
        <v>314</v>
      </c>
      <c r="P80" s="6" t="s">
        <v>607</v>
      </c>
      <c r="Q80" s="9" t="s">
        <v>106</v>
      </c>
      <c r="R80" s="6" t="s">
        <v>29</v>
      </c>
      <c r="S80" s="6" t="s">
        <v>216</v>
      </c>
    </row>
    <row r="81" spans="1:26" s="3" customFormat="1" ht="124.5" customHeight="1" x14ac:dyDescent="0.15">
      <c r="A81" s="5">
        <f t="shared" si="5"/>
        <v>79</v>
      </c>
      <c r="B81" s="5" t="s">
        <v>70</v>
      </c>
      <c r="C81" s="6" t="s">
        <v>663</v>
      </c>
      <c r="D81" s="9" t="s">
        <v>111</v>
      </c>
      <c r="E81" s="9" t="s">
        <v>85</v>
      </c>
      <c r="F81" s="6">
        <v>0</v>
      </c>
      <c r="G81" s="6">
        <v>10</v>
      </c>
      <c r="H81" s="6">
        <v>0</v>
      </c>
      <c r="I81" s="6">
        <v>0</v>
      </c>
      <c r="J81" s="6">
        <v>0</v>
      </c>
      <c r="K81" s="6">
        <v>0</v>
      </c>
      <c r="L81" s="6">
        <v>1</v>
      </c>
      <c r="M81" s="6">
        <v>1</v>
      </c>
      <c r="N81" s="6">
        <f t="shared" si="6"/>
        <v>12</v>
      </c>
      <c r="O81" s="6" t="s">
        <v>314</v>
      </c>
      <c r="P81" s="6" t="s">
        <v>352</v>
      </c>
      <c r="Q81" s="9" t="s">
        <v>106</v>
      </c>
      <c r="R81" s="6" t="s">
        <v>29</v>
      </c>
      <c r="S81" s="6" t="s">
        <v>216</v>
      </c>
    </row>
    <row r="82" spans="1:26" ht="124.5" customHeight="1" x14ac:dyDescent="0.15">
      <c r="A82" s="5">
        <f t="shared" si="5"/>
        <v>80</v>
      </c>
      <c r="B82" s="5" t="s">
        <v>70</v>
      </c>
      <c r="C82" s="6" t="s">
        <v>233</v>
      </c>
      <c r="D82" s="9" t="s">
        <v>243</v>
      </c>
      <c r="E82" s="9" t="s">
        <v>688</v>
      </c>
      <c r="F82" s="6">
        <v>0</v>
      </c>
      <c r="G82" s="6">
        <v>18</v>
      </c>
      <c r="H82" s="6">
        <v>0</v>
      </c>
      <c r="I82" s="6">
        <v>0</v>
      </c>
      <c r="J82" s="6">
        <v>0</v>
      </c>
      <c r="K82" s="6">
        <v>3</v>
      </c>
      <c r="L82" s="6">
        <v>10</v>
      </c>
      <c r="M82" s="6">
        <v>11</v>
      </c>
      <c r="N82" s="6">
        <f t="shared" si="6"/>
        <v>42</v>
      </c>
      <c r="O82" s="6" t="s">
        <v>161</v>
      </c>
      <c r="P82" s="6" t="s">
        <v>301</v>
      </c>
      <c r="Q82" s="9" t="s">
        <v>22</v>
      </c>
      <c r="R82" s="12" t="s">
        <v>235</v>
      </c>
      <c r="S82" s="6" t="s">
        <v>399</v>
      </c>
    </row>
    <row r="83" spans="1:26" s="3" customFormat="1" ht="124.5" customHeight="1" x14ac:dyDescent="0.15">
      <c r="A83" s="5">
        <f t="shared" si="5"/>
        <v>81</v>
      </c>
      <c r="B83" s="5" t="s">
        <v>70</v>
      </c>
      <c r="C83" s="6" t="s">
        <v>531</v>
      </c>
      <c r="D83" s="9" t="s">
        <v>279</v>
      </c>
      <c r="E83" s="9" t="s">
        <v>656</v>
      </c>
      <c r="F83" s="6">
        <v>0</v>
      </c>
      <c r="G83" s="6">
        <v>5</v>
      </c>
      <c r="H83" s="6">
        <v>7</v>
      </c>
      <c r="I83" s="6">
        <v>0</v>
      </c>
      <c r="J83" s="6">
        <v>0</v>
      </c>
      <c r="K83" s="6">
        <v>0</v>
      </c>
      <c r="L83" s="6">
        <v>0</v>
      </c>
      <c r="M83" s="6">
        <v>1</v>
      </c>
      <c r="N83" s="6">
        <f t="shared" si="6"/>
        <v>13</v>
      </c>
      <c r="O83" s="6" t="s">
        <v>56</v>
      </c>
      <c r="P83" s="6" t="s">
        <v>657</v>
      </c>
      <c r="Q83" s="9" t="s">
        <v>361</v>
      </c>
      <c r="R83" s="6" t="s">
        <v>124</v>
      </c>
      <c r="S83" s="6" t="s">
        <v>391</v>
      </c>
    </row>
    <row r="84" spans="1:26" s="3" customFormat="1" ht="124.5" customHeight="1" x14ac:dyDescent="0.15">
      <c r="A84" s="5">
        <f t="shared" si="5"/>
        <v>82</v>
      </c>
      <c r="B84" s="5" t="s">
        <v>70</v>
      </c>
      <c r="C84" s="6" t="s">
        <v>214</v>
      </c>
      <c r="D84" s="9" t="s">
        <v>398</v>
      </c>
      <c r="E84" s="9" t="s">
        <v>443</v>
      </c>
      <c r="F84" s="6">
        <v>0</v>
      </c>
      <c r="G84" s="6">
        <v>10</v>
      </c>
      <c r="H84" s="6">
        <v>0</v>
      </c>
      <c r="I84" s="6">
        <v>0</v>
      </c>
      <c r="J84" s="6">
        <v>0</v>
      </c>
      <c r="K84" s="6">
        <v>1</v>
      </c>
      <c r="L84" s="6">
        <v>1</v>
      </c>
      <c r="M84" s="6">
        <v>9</v>
      </c>
      <c r="N84" s="6">
        <f t="shared" si="6"/>
        <v>21</v>
      </c>
      <c r="O84" s="6" t="s">
        <v>674</v>
      </c>
      <c r="P84" s="6" t="s">
        <v>513</v>
      </c>
      <c r="Q84" s="9" t="s">
        <v>101</v>
      </c>
      <c r="R84" s="8" t="s">
        <v>142</v>
      </c>
      <c r="S84" s="8" t="s">
        <v>509</v>
      </c>
    </row>
    <row r="85" spans="1:26" ht="124.5" customHeight="1" x14ac:dyDescent="0.15">
      <c r="A85" s="5">
        <f t="shared" si="5"/>
        <v>83</v>
      </c>
      <c r="B85" s="5" t="s">
        <v>70</v>
      </c>
      <c r="C85" s="6" t="s">
        <v>354</v>
      </c>
      <c r="D85" s="9" t="s">
        <v>331</v>
      </c>
      <c r="E85" s="9" t="s">
        <v>194</v>
      </c>
      <c r="F85" s="6">
        <v>0</v>
      </c>
      <c r="G85" s="6">
        <v>20</v>
      </c>
      <c r="H85" s="6"/>
      <c r="I85" s="6">
        <v>0</v>
      </c>
      <c r="J85" s="6">
        <v>0</v>
      </c>
      <c r="K85" s="6">
        <v>5</v>
      </c>
      <c r="L85" s="6">
        <v>6</v>
      </c>
      <c r="M85" s="6">
        <v>0</v>
      </c>
      <c r="N85" s="6">
        <f t="shared" si="6"/>
        <v>31</v>
      </c>
      <c r="O85" s="6" t="s">
        <v>675</v>
      </c>
      <c r="P85" s="6" t="s">
        <v>50</v>
      </c>
      <c r="Q85" s="9" t="s">
        <v>112</v>
      </c>
      <c r="R85" s="8" t="s">
        <v>386</v>
      </c>
      <c r="S85" s="8" t="s">
        <v>4</v>
      </c>
    </row>
    <row r="86" spans="1:26" ht="124.5" customHeight="1" x14ac:dyDescent="0.15">
      <c r="A86" s="5">
        <f t="shared" si="5"/>
        <v>84</v>
      </c>
      <c r="B86" s="5" t="s">
        <v>681</v>
      </c>
      <c r="C86" s="6" t="s">
        <v>643</v>
      </c>
      <c r="D86" s="9" t="s">
        <v>644</v>
      </c>
      <c r="E86" s="9" t="s">
        <v>645</v>
      </c>
      <c r="F86" s="6">
        <v>0</v>
      </c>
      <c r="G86" s="6">
        <v>1</v>
      </c>
      <c r="H86" s="6">
        <v>14</v>
      </c>
      <c r="I86" s="6">
        <v>0</v>
      </c>
      <c r="J86" s="6">
        <v>0</v>
      </c>
      <c r="K86" s="6">
        <v>0</v>
      </c>
      <c r="L86" s="6">
        <v>1</v>
      </c>
      <c r="M86" s="6">
        <v>3</v>
      </c>
      <c r="N86" s="6">
        <f t="shared" si="6"/>
        <v>19</v>
      </c>
      <c r="O86" s="6" t="s">
        <v>646</v>
      </c>
      <c r="P86" s="6" t="s">
        <v>682</v>
      </c>
      <c r="Q86" s="9" t="s">
        <v>647</v>
      </c>
      <c r="R86" s="6" t="s">
        <v>648</v>
      </c>
      <c r="S86" s="6" t="s">
        <v>649</v>
      </c>
    </row>
    <row r="87" spans="1:26" s="3" customFormat="1" ht="124.5" customHeight="1" x14ac:dyDescent="0.15">
      <c r="A87" s="5">
        <f t="shared" si="5"/>
        <v>85</v>
      </c>
      <c r="B87" s="5" t="s">
        <v>70</v>
      </c>
      <c r="C87" s="6" t="s">
        <v>65</v>
      </c>
      <c r="D87" s="9" t="s">
        <v>359</v>
      </c>
      <c r="E87" s="9" t="s">
        <v>676</v>
      </c>
      <c r="F87" s="6">
        <v>0</v>
      </c>
      <c r="G87" s="6">
        <v>36</v>
      </c>
      <c r="H87" s="6">
        <v>0</v>
      </c>
      <c r="I87" s="6">
        <v>0</v>
      </c>
      <c r="J87" s="6">
        <v>1</v>
      </c>
      <c r="K87" s="6">
        <v>5</v>
      </c>
      <c r="L87" s="6">
        <v>6</v>
      </c>
      <c r="M87" s="6">
        <v>8</v>
      </c>
      <c r="N87" s="6">
        <f t="shared" si="6"/>
        <v>56</v>
      </c>
      <c r="O87" s="6" t="s">
        <v>460</v>
      </c>
      <c r="P87" s="6" t="s">
        <v>128</v>
      </c>
      <c r="Q87" s="9" t="s">
        <v>407</v>
      </c>
      <c r="R87" s="6" t="s">
        <v>291</v>
      </c>
      <c r="S87" s="6" t="s">
        <v>327</v>
      </c>
    </row>
    <row r="88" spans="1:26" s="3" customFormat="1" ht="124.5" customHeight="1" x14ac:dyDescent="0.15">
      <c r="A88" s="5">
        <f t="shared" si="5"/>
        <v>86</v>
      </c>
      <c r="B88" s="5" t="s">
        <v>693</v>
      </c>
      <c r="C88" s="6" t="s">
        <v>692</v>
      </c>
      <c r="D88" s="9" t="s">
        <v>694</v>
      </c>
      <c r="E88" s="9" t="s">
        <v>701</v>
      </c>
      <c r="F88" s="6">
        <v>0</v>
      </c>
      <c r="G88" s="6">
        <v>21</v>
      </c>
      <c r="H88" s="6">
        <v>3</v>
      </c>
      <c r="I88" s="6">
        <v>2</v>
      </c>
      <c r="J88" s="6">
        <v>0</v>
      </c>
      <c r="K88" s="6">
        <v>1</v>
      </c>
      <c r="L88" s="6">
        <v>2</v>
      </c>
      <c r="M88" s="6">
        <v>3</v>
      </c>
      <c r="N88" s="6">
        <f t="shared" si="6"/>
        <v>32</v>
      </c>
      <c r="O88" s="6" t="s">
        <v>695</v>
      </c>
      <c r="P88" s="6" t="s">
        <v>696</v>
      </c>
      <c r="Q88" s="9" t="s">
        <v>697</v>
      </c>
      <c r="R88" s="8" t="s">
        <v>698</v>
      </c>
      <c r="S88" s="13" t="s">
        <v>699</v>
      </c>
    </row>
    <row r="89" spans="1:26" s="3" customFormat="1" ht="124.5" customHeight="1" x14ac:dyDescent="0.15">
      <c r="A89" s="5">
        <f t="shared" si="5"/>
        <v>87</v>
      </c>
      <c r="B89" s="5" t="s">
        <v>481</v>
      </c>
      <c r="C89" s="7" t="s">
        <v>573</v>
      </c>
      <c r="D89" s="9" t="s">
        <v>574</v>
      </c>
      <c r="E89" s="9" t="s">
        <v>575</v>
      </c>
      <c r="F89" s="6">
        <v>0</v>
      </c>
      <c r="G89" s="6">
        <v>12</v>
      </c>
      <c r="H89" s="6">
        <v>0</v>
      </c>
      <c r="I89" s="6">
        <v>0</v>
      </c>
      <c r="J89" s="6">
        <v>2</v>
      </c>
      <c r="K89" s="6">
        <v>0</v>
      </c>
      <c r="L89" s="6">
        <v>4</v>
      </c>
      <c r="M89" s="6">
        <v>0</v>
      </c>
      <c r="N89" s="6">
        <f t="shared" si="6"/>
        <v>18</v>
      </c>
      <c r="O89" s="6" t="s">
        <v>482</v>
      </c>
      <c r="P89" s="6" t="s">
        <v>576</v>
      </c>
      <c r="Q89" s="9" t="s">
        <v>577</v>
      </c>
      <c r="R89" s="6" t="s">
        <v>307</v>
      </c>
      <c r="S89" s="6" t="s">
        <v>63</v>
      </c>
    </row>
    <row r="90" spans="1:26" s="3" customFormat="1" ht="77.25" customHeight="1" x14ac:dyDescent="0.15">
      <c r="A90" s="5"/>
      <c r="B90" s="5"/>
      <c r="C90" s="6"/>
      <c r="D90" s="9"/>
      <c r="E90" s="9"/>
      <c r="F90" s="6"/>
      <c r="G90" s="6"/>
      <c r="H90" s="6"/>
      <c r="I90" s="6"/>
      <c r="J90" s="6"/>
      <c r="K90" s="6"/>
      <c r="L90" s="6"/>
      <c r="M90" s="6"/>
      <c r="N90" s="6"/>
      <c r="O90" s="6"/>
      <c r="P90" s="6"/>
      <c r="Q90" s="6"/>
      <c r="R90" s="6"/>
      <c r="S90" s="6"/>
    </row>
    <row r="91" spans="1:26" s="3" customFormat="1" ht="77.25" customHeight="1" x14ac:dyDescent="0.15">
      <c r="A91" s="5"/>
      <c r="B91" s="5"/>
      <c r="C91" s="8"/>
      <c r="D91" s="9"/>
      <c r="E91" s="9"/>
      <c r="F91" s="6"/>
      <c r="G91" s="6"/>
      <c r="H91" s="6"/>
      <c r="I91" s="6"/>
      <c r="J91" s="6"/>
      <c r="K91" s="6"/>
      <c r="L91" s="6"/>
      <c r="M91" s="6"/>
      <c r="N91" s="6"/>
      <c r="O91" s="6"/>
      <c r="P91" s="6"/>
      <c r="Q91" s="5"/>
      <c r="R91" s="12"/>
      <c r="S91" s="8"/>
      <c r="Z91" s="4"/>
    </row>
    <row r="92" spans="1:26" s="3" customFormat="1" ht="77.25" customHeight="1" x14ac:dyDescent="0.15">
      <c r="A92" s="5"/>
      <c r="B92" s="5"/>
      <c r="C92" s="6"/>
      <c r="D92" s="9"/>
      <c r="E92" s="9"/>
      <c r="F92" s="6"/>
      <c r="G92" s="6"/>
      <c r="H92" s="6"/>
      <c r="I92" s="6"/>
      <c r="J92" s="6"/>
      <c r="K92" s="6"/>
      <c r="L92" s="6"/>
      <c r="M92" s="6"/>
      <c r="N92" s="6"/>
      <c r="O92" s="6"/>
      <c r="P92" s="6"/>
      <c r="Q92" s="6"/>
      <c r="R92" s="6"/>
      <c r="S92" s="6"/>
    </row>
    <row r="93" spans="1:26" s="3" customFormat="1" ht="77.25" customHeight="1" x14ac:dyDescent="0.15">
      <c r="A93" s="5"/>
      <c r="B93" s="5"/>
      <c r="C93" s="6"/>
      <c r="D93" s="9"/>
      <c r="E93" s="9"/>
      <c r="F93" s="6"/>
      <c r="G93" s="6"/>
      <c r="H93" s="6"/>
      <c r="I93" s="6"/>
      <c r="J93" s="6"/>
      <c r="K93" s="6"/>
      <c r="L93" s="6"/>
      <c r="M93" s="6"/>
      <c r="N93" s="6"/>
      <c r="O93" s="6"/>
      <c r="P93" s="6"/>
      <c r="Q93" s="6"/>
      <c r="R93" s="6"/>
      <c r="S93" s="6"/>
    </row>
    <row r="94" spans="1:26" s="3" customFormat="1" ht="77.25" customHeight="1" x14ac:dyDescent="0.15">
      <c r="A94" s="5"/>
      <c r="B94" s="5"/>
      <c r="C94" s="6"/>
      <c r="D94" s="9"/>
      <c r="E94" s="9"/>
      <c r="F94" s="6"/>
      <c r="G94" s="6"/>
      <c r="H94" s="6"/>
      <c r="I94" s="6"/>
      <c r="J94" s="6"/>
      <c r="K94" s="6"/>
      <c r="L94" s="6"/>
      <c r="M94" s="6"/>
      <c r="N94" s="6"/>
      <c r="O94" s="6"/>
      <c r="P94" s="6"/>
      <c r="Q94" s="6"/>
      <c r="R94" s="6"/>
      <c r="S94" s="6"/>
    </row>
    <row r="95" spans="1:26" s="3" customFormat="1" ht="77.25" customHeight="1" x14ac:dyDescent="0.15">
      <c r="A95" s="5"/>
      <c r="B95" s="5"/>
      <c r="C95" s="6"/>
      <c r="D95" s="9"/>
      <c r="E95" s="9"/>
      <c r="F95" s="6"/>
      <c r="G95" s="6"/>
      <c r="H95" s="6"/>
      <c r="I95" s="6"/>
      <c r="J95" s="6"/>
      <c r="K95" s="6"/>
      <c r="L95" s="6"/>
      <c r="M95" s="6"/>
      <c r="N95" s="6"/>
      <c r="O95" s="6"/>
      <c r="P95" s="6"/>
      <c r="Q95" s="6"/>
      <c r="R95" s="6"/>
      <c r="S95" s="6"/>
    </row>
    <row r="96" spans="1:26" s="3" customFormat="1" ht="77.25" customHeight="1" x14ac:dyDescent="0.15">
      <c r="A96" s="5"/>
      <c r="B96" s="5"/>
      <c r="C96" s="6"/>
      <c r="D96" s="9"/>
      <c r="E96" s="9"/>
      <c r="F96" s="6"/>
      <c r="G96" s="6"/>
      <c r="H96" s="6"/>
      <c r="I96" s="6"/>
      <c r="J96" s="6"/>
      <c r="K96" s="6"/>
      <c r="L96" s="6"/>
      <c r="M96" s="6"/>
      <c r="N96" s="6"/>
      <c r="O96" s="6"/>
      <c r="P96" s="6"/>
      <c r="Q96" s="6"/>
      <c r="R96" s="6"/>
      <c r="S96" s="6"/>
      <c r="Y96" s="4"/>
    </row>
    <row r="97" spans="1:32" s="3" customFormat="1" ht="77.25" customHeight="1" x14ac:dyDescent="0.15">
      <c r="A97" s="5"/>
      <c r="B97" s="5"/>
      <c r="C97" s="6"/>
      <c r="D97" s="9"/>
      <c r="E97" s="9"/>
      <c r="F97" s="6"/>
      <c r="G97" s="6"/>
      <c r="H97" s="6"/>
      <c r="I97" s="6"/>
      <c r="J97" s="6"/>
      <c r="K97" s="6"/>
      <c r="L97" s="6"/>
      <c r="M97" s="6"/>
      <c r="N97" s="6"/>
      <c r="O97" s="6"/>
      <c r="P97" s="6"/>
      <c r="Q97" s="6"/>
      <c r="R97" s="6"/>
      <c r="S97" s="6"/>
    </row>
    <row r="98" spans="1:32" s="3" customFormat="1" ht="77.25" customHeight="1" x14ac:dyDescent="0.15">
      <c r="A98" s="5"/>
      <c r="B98" s="5"/>
      <c r="C98" s="6"/>
      <c r="D98" s="9"/>
      <c r="E98" s="9"/>
      <c r="F98" s="6"/>
      <c r="G98" s="6"/>
      <c r="H98" s="6"/>
      <c r="I98" s="6"/>
      <c r="J98" s="6"/>
      <c r="K98" s="6"/>
      <c r="L98" s="6"/>
      <c r="M98" s="6"/>
      <c r="N98" s="6"/>
      <c r="O98" s="6"/>
      <c r="P98" s="6"/>
      <c r="Q98" s="6"/>
      <c r="R98" s="6"/>
      <c r="S98" s="6"/>
    </row>
    <row r="99" spans="1:32" s="3" customFormat="1" ht="77.25" customHeight="1" x14ac:dyDescent="0.15">
      <c r="A99" s="5"/>
      <c r="B99" s="5"/>
      <c r="C99" s="6"/>
      <c r="D99" s="9"/>
      <c r="E99" s="9"/>
      <c r="F99" s="6"/>
      <c r="G99" s="6"/>
      <c r="H99" s="6"/>
      <c r="I99" s="6"/>
      <c r="J99" s="6"/>
      <c r="K99" s="6"/>
      <c r="L99" s="6"/>
      <c r="M99" s="6"/>
      <c r="N99" s="6"/>
      <c r="O99" s="6"/>
      <c r="P99" s="6"/>
      <c r="Q99" s="6"/>
      <c r="R99" s="6"/>
      <c r="S99" s="6"/>
    </row>
    <row r="100" spans="1:32" s="3" customFormat="1" ht="77.25" customHeight="1" x14ac:dyDescent="0.15">
      <c r="A100" s="5"/>
      <c r="B100" s="5"/>
      <c r="C100" s="6"/>
      <c r="D100" s="9"/>
      <c r="E100" s="9"/>
      <c r="F100" s="6"/>
      <c r="G100" s="6"/>
      <c r="H100" s="6"/>
      <c r="I100" s="6"/>
      <c r="J100" s="6"/>
      <c r="K100" s="6"/>
      <c r="L100" s="6"/>
      <c r="M100" s="6"/>
      <c r="N100" s="6"/>
      <c r="O100" s="6"/>
      <c r="P100" s="6"/>
      <c r="Q100" s="6"/>
      <c r="R100" s="6"/>
      <c r="S100" s="6"/>
    </row>
    <row r="101" spans="1:32" s="3" customFormat="1" ht="77.25" customHeight="1" x14ac:dyDescent="0.15">
      <c r="A101" s="5"/>
      <c r="B101" s="5"/>
      <c r="C101" s="5"/>
      <c r="D101" s="9"/>
      <c r="E101" s="9"/>
      <c r="F101" s="6"/>
      <c r="G101" s="6"/>
      <c r="H101" s="6"/>
      <c r="I101" s="6"/>
      <c r="J101" s="6"/>
      <c r="K101" s="6"/>
      <c r="L101" s="6"/>
      <c r="M101" s="6"/>
      <c r="N101" s="6"/>
      <c r="O101" s="6"/>
      <c r="P101" s="6"/>
      <c r="Q101" s="6"/>
      <c r="R101" s="6"/>
      <c r="S101" s="6"/>
    </row>
    <row r="102" spans="1:32" s="4" customFormat="1" ht="77.25" customHeight="1" x14ac:dyDescent="0.15">
      <c r="A102" s="5"/>
      <c r="B102" s="5"/>
      <c r="C102" s="5"/>
      <c r="D102" s="9"/>
      <c r="E102" s="9"/>
      <c r="F102" s="6"/>
      <c r="G102" s="6"/>
      <c r="H102" s="6"/>
      <c r="I102" s="6"/>
      <c r="J102" s="6"/>
      <c r="K102" s="6"/>
      <c r="L102" s="6"/>
      <c r="M102" s="6"/>
      <c r="N102" s="6"/>
      <c r="O102" s="6"/>
      <c r="P102" s="6"/>
      <c r="Q102" s="6"/>
      <c r="R102" s="6"/>
      <c r="S102" s="6"/>
      <c r="T102" s="3"/>
      <c r="U102" s="3"/>
      <c r="V102" s="3"/>
      <c r="W102" s="3"/>
      <c r="Y102" s="3"/>
      <c r="Z102" s="3"/>
      <c r="AA102" s="3"/>
      <c r="AB102" s="3"/>
      <c r="AC102" s="3"/>
      <c r="AD102" s="3"/>
      <c r="AE102" s="3"/>
      <c r="AF102" s="3"/>
    </row>
    <row r="103" spans="1:32" s="3" customFormat="1" ht="77.25" customHeight="1" x14ac:dyDescent="0.15">
      <c r="A103" s="5"/>
      <c r="B103" s="5"/>
      <c r="C103" s="6"/>
      <c r="D103" s="9"/>
      <c r="E103" s="9"/>
      <c r="F103" s="6"/>
      <c r="G103" s="6"/>
      <c r="H103" s="6"/>
      <c r="I103" s="6"/>
      <c r="J103" s="6"/>
      <c r="K103" s="6"/>
      <c r="L103" s="6"/>
      <c r="M103" s="6"/>
      <c r="N103" s="6"/>
      <c r="O103" s="6"/>
      <c r="P103" s="6"/>
      <c r="Q103" s="6"/>
      <c r="R103" s="6"/>
      <c r="S103" s="6"/>
      <c r="AE103" s="4"/>
      <c r="AF103" s="4"/>
    </row>
    <row r="104" spans="1:32" s="3" customFormat="1" ht="77.25" customHeight="1" x14ac:dyDescent="0.15">
      <c r="A104" s="5"/>
      <c r="B104" s="5"/>
      <c r="C104" s="6"/>
      <c r="D104" s="9"/>
      <c r="E104" s="9"/>
      <c r="F104" s="6"/>
      <c r="G104" s="6"/>
      <c r="H104" s="6"/>
      <c r="I104" s="6"/>
      <c r="J104" s="6"/>
      <c r="K104" s="6"/>
      <c r="L104" s="6"/>
      <c r="M104" s="6"/>
      <c r="N104" s="6"/>
      <c r="O104" s="6"/>
      <c r="P104" s="6"/>
      <c r="Q104" s="6"/>
      <c r="R104" s="8"/>
      <c r="S104" s="8"/>
      <c r="AD104" s="4"/>
    </row>
    <row r="105" spans="1:32" s="3" customFormat="1" ht="77.25" customHeight="1" x14ac:dyDescent="0.15">
      <c r="A105" s="5"/>
      <c r="B105" s="5"/>
      <c r="C105" s="6"/>
      <c r="D105" s="9"/>
      <c r="E105" s="9"/>
      <c r="F105" s="6"/>
      <c r="G105" s="6"/>
      <c r="H105" s="6"/>
      <c r="I105" s="6"/>
      <c r="J105" s="6"/>
      <c r="K105" s="6"/>
      <c r="L105" s="6"/>
      <c r="M105" s="6"/>
      <c r="N105" s="6"/>
      <c r="O105" s="6"/>
      <c r="P105" s="6"/>
      <c r="Q105" s="6"/>
      <c r="R105" s="8"/>
      <c r="S105" s="8"/>
    </row>
    <row r="106" spans="1:32" s="3" customFormat="1" ht="77.25" customHeight="1" x14ac:dyDescent="0.15">
      <c r="A106" s="5"/>
      <c r="B106" s="5"/>
      <c r="C106" s="6"/>
      <c r="D106" s="9"/>
      <c r="E106" s="9"/>
      <c r="F106" s="6"/>
      <c r="G106" s="6"/>
      <c r="H106" s="6"/>
      <c r="I106" s="6"/>
      <c r="J106" s="6"/>
      <c r="K106" s="6"/>
      <c r="L106" s="6"/>
      <c r="M106" s="6"/>
      <c r="N106" s="6"/>
      <c r="O106" s="6"/>
      <c r="P106" s="6"/>
      <c r="Q106" s="6"/>
      <c r="R106" s="6"/>
      <c r="S106" s="6"/>
    </row>
    <row r="107" spans="1:32" s="3" customFormat="1" ht="77.25" customHeight="1" x14ac:dyDescent="0.15">
      <c r="A107" s="5"/>
      <c r="B107" s="5"/>
      <c r="C107" s="6"/>
      <c r="D107" s="9"/>
      <c r="E107" s="9"/>
      <c r="F107" s="6"/>
      <c r="G107" s="6"/>
      <c r="H107" s="6"/>
      <c r="I107" s="6"/>
      <c r="J107" s="6"/>
      <c r="K107" s="6"/>
      <c r="L107" s="6"/>
      <c r="M107" s="6"/>
      <c r="N107" s="6"/>
      <c r="O107" s="6"/>
      <c r="P107" s="6"/>
      <c r="Q107" s="6"/>
      <c r="R107" s="8"/>
      <c r="S107" s="8"/>
    </row>
    <row r="108" spans="1:32" s="3" customFormat="1" ht="77.25" customHeight="1" x14ac:dyDescent="0.15">
      <c r="A108" s="5"/>
      <c r="B108" s="5"/>
      <c r="C108" s="6"/>
      <c r="D108" s="9"/>
      <c r="E108" s="9"/>
      <c r="F108" s="6"/>
      <c r="G108" s="6"/>
      <c r="H108" s="6"/>
      <c r="I108" s="6"/>
      <c r="J108" s="6"/>
      <c r="K108" s="6"/>
      <c r="L108" s="6"/>
      <c r="M108" s="6"/>
      <c r="N108" s="6"/>
      <c r="O108" s="6"/>
      <c r="P108" s="6"/>
      <c r="Q108" s="6"/>
      <c r="R108" s="6"/>
      <c r="S108" s="6"/>
      <c r="W108" s="4"/>
      <c r="AC108" s="4"/>
    </row>
    <row r="109" spans="1:32" s="3" customFormat="1" ht="77.25" customHeight="1" x14ac:dyDescent="0.15">
      <c r="A109" s="5"/>
      <c r="B109" s="5"/>
      <c r="C109" s="6"/>
      <c r="D109" s="6"/>
      <c r="E109" s="9"/>
      <c r="F109" s="6"/>
      <c r="G109" s="6"/>
      <c r="H109" s="6"/>
      <c r="I109" s="6"/>
      <c r="J109" s="6"/>
      <c r="K109" s="6"/>
      <c r="L109" s="6"/>
      <c r="M109" s="6"/>
      <c r="N109" s="6"/>
      <c r="O109" s="6"/>
      <c r="P109" s="6"/>
      <c r="Q109" s="6"/>
      <c r="R109" s="8"/>
      <c r="S109" s="8"/>
    </row>
    <row r="110" spans="1:32" s="3" customFormat="1" ht="77.25" customHeight="1" x14ac:dyDescent="0.15">
      <c r="A110" s="5"/>
      <c r="B110" s="5"/>
      <c r="C110" s="6"/>
      <c r="D110" s="6"/>
      <c r="E110" s="6"/>
      <c r="F110" s="6"/>
      <c r="G110" s="6"/>
      <c r="H110" s="6"/>
      <c r="I110" s="6"/>
      <c r="J110" s="6"/>
      <c r="K110" s="6"/>
      <c r="L110" s="6"/>
      <c r="M110" s="6"/>
      <c r="N110" s="6"/>
      <c r="O110" s="6"/>
      <c r="P110" s="6"/>
      <c r="Q110" s="6"/>
      <c r="R110" s="8"/>
      <c r="S110" s="8"/>
    </row>
    <row r="111" spans="1:32" s="3" customFormat="1" ht="77.25" customHeight="1" x14ac:dyDescent="0.15">
      <c r="A111" s="5"/>
      <c r="B111" s="5"/>
      <c r="C111" s="6"/>
      <c r="D111" s="6"/>
      <c r="E111" s="6"/>
      <c r="F111" s="6"/>
      <c r="G111" s="6"/>
      <c r="H111" s="6"/>
      <c r="I111" s="6"/>
      <c r="J111" s="6"/>
      <c r="K111" s="6"/>
      <c r="L111" s="6"/>
      <c r="M111" s="6"/>
      <c r="N111" s="6"/>
      <c r="O111" s="6"/>
      <c r="P111" s="6"/>
      <c r="Q111" s="6"/>
      <c r="R111" s="8"/>
      <c r="S111" s="8"/>
      <c r="AA111" s="4"/>
      <c r="AB111" s="4"/>
    </row>
    <row r="112" spans="1:32" s="3" customFormat="1" ht="77.25" customHeight="1" x14ac:dyDescent="0.15">
      <c r="A112" s="5"/>
      <c r="B112" s="5"/>
      <c r="C112" s="6"/>
      <c r="D112" s="9"/>
      <c r="E112" s="6"/>
      <c r="F112" s="6"/>
      <c r="G112" s="6"/>
      <c r="H112" s="6"/>
      <c r="I112" s="6"/>
      <c r="J112" s="6"/>
      <c r="K112" s="6"/>
      <c r="L112" s="6"/>
      <c r="M112" s="6"/>
      <c r="N112" s="6"/>
      <c r="O112" s="6"/>
      <c r="P112" s="6"/>
      <c r="Q112" s="5"/>
      <c r="R112" s="12"/>
      <c r="S112" s="8"/>
    </row>
    <row r="113" spans="1:26" s="3" customFormat="1" ht="77.25" customHeight="1" x14ac:dyDescent="0.15">
      <c r="A113" s="5"/>
      <c r="B113" s="5"/>
      <c r="C113" s="6"/>
      <c r="D113" s="9"/>
      <c r="E113" s="9"/>
      <c r="F113" s="6"/>
      <c r="G113" s="6"/>
      <c r="H113" s="6"/>
      <c r="I113" s="6"/>
      <c r="J113" s="6"/>
      <c r="K113" s="6"/>
      <c r="L113" s="6"/>
      <c r="M113" s="6"/>
      <c r="N113" s="6"/>
      <c r="O113" s="6"/>
      <c r="P113" s="6"/>
      <c r="Q113" s="6"/>
      <c r="R113" s="8"/>
      <c r="S113" s="6"/>
    </row>
    <row r="114" spans="1:26" s="3" customFormat="1" ht="77.25" customHeight="1" x14ac:dyDescent="0.15">
      <c r="A114" s="5"/>
      <c r="B114" s="5"/>
      <c r="C114" s="6"/>
      <c r="D114" s="9"/>
      <c r="E114" s="9"/>
      <c r="F114" s="6"/>
      <c r="G114" s="6"/>
      <c r="H114" s="6"/>
      <c r="I114" s="6"/>
      <c r="J114" s="6"/>
      <c r="K114" s="6"/>
      <c r="L114" s="6"/>
      <c r="M114" s="6"/>
      <c r="N114" s="6"/>
      <c r="O114" s="6"/>
      <c r="P114" s="6"/>
      <c r="Q114" s="5"/>
      <c r="R114" s="8"/>
      <c r="S114" s="8"/>
    </row>
    <row r="115" spans="1:26" s="3" customFormat="1" ht="77.25" customHeight="1" x14ac:dyDescent="0.15">
      <c r="A115" s="5"/>
      <c r="B115" s="5"/>
      <c r="C115" s="6"/>
      <c r="D115" s="9"/>
      <c r="E115" s="9"/>
      <c r="F115" s="6"/>
      <c r="G115" s="6"/>
      <c r="H115" s="6"/>
      <c r="I115" s="6"/>
      <c r="J115" s="6"/>
      <c r="K115" s="6"/>
      <c r="L115" s="6"/>
      <c r="M115" s="6"/>
      <c r="N115" s="6"/>
      <c r="O115" s="6"/>
      <c r="P115" s="6"/>
      <c r="Q115" s="6"/>
      <c r="R115" s="6"/>
      <c r="S115" s="6"/>
    </row>
    <row r="116" spans="1:26" s="3" customFormat="1" ht="77.25" customHeight="1" x14ac:dyDescent="0.15">
      <c r="A116" s="5"/>
      <c r="B116" s="5"/>
      <c r="C116" s="6"/>
      <c r="D116" s="9"/>
      <c r="E116" s="9"/>
      <c r="F116" s="6"/>
      <c r="G116" s="6"/>
      <c r="H116" s="6"/>
      <c r="I116" s="6"/>
      <c r="J116" s="6"/>
      <c r="K116" s="6"/>
      <c r="L116" s="6"/>
      <c r="M116" s="6"/>
      <c r="N116" s="6"/>
      <c r="O116" s="6"/>
      <c r="P116" s="6"/>
      <c r="Q116" s="5"/>
      <c r="R116" s="8"/>
      <c r="S116" s="8"/>
    </row>
    <row r="117" spans="1:26" s="3" customFormat="1" ht="78" customHeight="1" x14ac:dyDescent="0.15">
      <c r="A117" s="5"/>
      <c r="B117" s="5"/>
      <c r="C117" s="6"/>
      <c r="D117" s="9"/>
      <c r="E117" s="9"/>
      <c r="F117" s="6"/>
      <c r="G117" s="6"/>
      <c r="H117" s="6"/>
      <c r="I117" s="6"/>
      <c r="J117" s="6"/>
      <c r="K117" s="6"/>
      <c r="L117" s="6"/>
      <c r="M117" s="6"/>
      <c r="N117" s="6"/>
      <c r="O117" s="6"/>
      <c r="P117" s="6"/>
      <c r="Q117" s="6"/>
      <c r="R117" s="8"/>
      <c r="S117" s="8"/>
    </row>
    <row r="118" spans="1:26" s="3" customFormat="1" ht="78" customHeight="1" x14ac:dyDescent="0.15">
      <c r="A118" s="5"/>
      <c r="B118" s="5"/>
      <c r="C118" s="6"/>
      <c r="D118" s="9"/>
      <c r="E118" s="9"/>
      <c r="F118" s="6"/>
      <c r="G118" s="6"/>
      <c r="H118" s="6"/>
      <c r="I118" s="6"/>
      <c r="J118" s="6"/>
      <c r="K118" s="6"/>
      <c r="L118" s="6"/>
      <c r="M118" s="6"/>
      <c r="N118" s="6"/>
      <c r="O118" s="6"/>
      <c r="P118" s="6"/>
      <c r="Q118" s="6"/>
      <c r="R118" s="6"/>
      <c r="S118" s="6"/>
    </row>
    <row r="119" spans="1:26" s="3" customFormat="1" ht="78" customHeight="1" x14ac:dyDescent="0.15">
      <c r="A119" s="5"/>
      <c r="B119" s="5"/>
      <c r="C119" s="6"/>
      <c r="D119" s="9"/>
      <c r="E119" s="9"/>
      <c r="F119" s="6"/>
      <c r="G119" s="6"/>
      <c r="H119" s="6"/>
      <c r="I119" s="6"/>
      <c r="J119" s="6"/>
      <c r="K119" s="6"/>
      <c r="L119" s="6"/>
      <c r="M119" s="6"/>
      <c r="N119" s="6"/>
      <c r="O119" s="6"/>
      <c r="P119" s="6"/>
      <c r="Q119" s="6"/>
      <c r="R119" s="8"/>
      <c r="S119" s="8"/>
    </row>
    <row r="120" spans="1:26" s="3" customFormat="1" ht="77.25" customHeight="1" x14ac:dyDescent="0.15">
      <c r="A120" s="5"/>
      <c r="B120" s="5"/>
      <c r="C120" s="6"/>
      <c r="D120" s="9"/>
      <c r="E120" s="9"/>
      <c r="F120" s="6"/>
      <c r="G120" s="6"/>
      <c r="H120" s="6"/>
      <c r="I120" s="6"/>
      <c r="J120" s="6"/>
      <c r="K120" s="6"/>
      <c r="L120" s="6"/>
      <c r="M120" s="6"/>
      <c r="N120" s="6"/>
      <c r="O120" s="6"/>
      <c r="P120" s="6"/>
      <c r="Q120" s="6"/>
      <c r="R120" s="8"/>
      <c r="S120" s="8"/>
    </row>
    <row r="121" spans="1:26" s="3" customFormat="1" ht="77.25" customHeight="1" x14ac:dyDescent="0.15">
      <c r="A121" s="5"/>
      <c r="B121" s="5"/>
      <c r="C121" s="6"/>
      <c r="D121" s="9"/>
      <c r="E121" s="9"/>
      <c r="F121" s="6"/>
      <c r="G121" s="6"/>
      <c r="H121" s="6"/>
      <c r="I121" s="6"/>
      <c r="J121" s="6"/>
      <c r="K121" s="6"/>
      <c r="L121" s="6"/>
      <c r="M121" s="6"/>
      <c r="N121" s="6"/>
      <c r="O121" s="6"/>
      <c r="P121" s="6"/>
      <c r="Q121" s="6"/>
      <c r="R121" s="6"/>
      <c r="S121" s="6"/>
      <c r="Z121" s="4"/>
    </row>
    <row r="122" spans="1:26" s="3" customFormat="1" ht="77.25" customHeight="1" x14ac:dyDescent="0.15">
      <c r="A122" s="5"/>
      <c r="B122" s="5"/>
      <c r="C122" s="6"/>
      <c r="D122" s="9"/>
      <c r="E122" s="9"/>
      <c r="F122" s="6"/>
      <c r="G122" s="6"/>
      <c r="H122" s="6"/>
      <c r="I122" s="6"/>
      <c r="J122" s="6"/>
      <c r="K122" s="6"/>
      <c r="L122" s="6"/>
      <c r="M122" s="6"/>
      <c r="N122" s="6"/>
      <c r="O122" s="6"/>
      <c r="P122" s="6"/>
      <c r="Q122" s="6"/>
      <c r="R122" s="8"/>
      <c r="S122" s="8"/>
    </row>
    <row r="123" spans="1:26" s="3" customFormat="1" ht="77.25" customHeight="1" x14ac:dyDescent="0.15">
      <c r="A123" s="5"/>
      <c r="B123" s="5"/>
      <c r="C123" s="8"/>
      <c r="D123" s="9"/>
      <c r="E123" s="9"/>
      <c r="F123" s="6"/>
      <c r="G123" s="6"/>
      <c r="H123" s="6"/>
      <c r="I123" s="6"/>
      <c r="J123" s="6"/>
      <c r="K123" s="6"/>
      <c r="L123" s="6"/>
      <c r="M123" s="6"/>
      <c r="N123" s="6"/>
      <c r="O123" s="6"/>
      <c r="P123" s="6"/>
      <c r="Q123" s="6"/>
      <c r="R123" s="6"/>
      <c r="S123" s="6"/>
    </row>
    <row r="124" spans="1:26" s="3" customFormat="1" ht="77.25" customHeight="1" x14ac:dyDescent="0.15">
      <c r="A124" s="5"/>
      <c r="B124" s="5"/>
      <c r="C124" s="6"/>
      <c r="D124" s="9"/>
      <c r="E124" s="9"/>
      <c r="F124" s="6"/>
      <c r="G124" s="6"/>
      <c r="H124" s="6"/>
      <c r="I124" s="6"/>
      <c r="J124" s="6"/>
      <c r="K124" s="6"/>
      <c r="L124" s="6"/>
      <c r="M124" s="6"/>
      <c r="N124" s="6"/>
      <c r="O124" s="6"/>
      <c r="P124" s="6"/>
      <c r="Q124" s="6"/>
      <c r="R124" s="6"/>
      <c r="S124" s="6"/>
    </row>
    <row r="125" spans="1:26" s="3" customFormat="1" ht="77.25" customHeight="1" x14ac:dyDescent="0.15">
      <c r="A125" s="5"/>
      <c r="B125" s="5"/>
      <c r="C125" s="6"/>
      <c r="D125" s="9"/>
      <c r="E125" s="9"/>
      <c r="F125" s="6"/>
      <c r="G125" s="6"/>
      <c r="H125" s="6"/>
      <c r="I125" s="6"/>
      <c r="J125" s="6"/>
      <c r="K125" s="6"/>
      <c r="L125" s="6"/>
      <c r="M125" s="6"/>
      <c r="N125" s="6"/>
      <c r="O125" s="6"/>
      <c r="P125" s="6"/>
      <c r="Q125" s="6"/>
      <c r="R125" s="6"/>
      <c r="S125" s="6"/>
    </row>
    <row r="126" spans="1:26" s="3" customFormat="1" ht="77.25" customHeight="1" x14ac:dyDescent="0.15">
      <c r="A126" s="5"/>
      <c r="B126" s="5"/>
      <c r="C126" s="6"/>
      <c r="D126" s="9"/>
      <c r="E126" s="9"/>
      <c r="F126" s="6"/>
      <c r="G126" s="6"/>
      <c r="H126" s="6"/>
      <c r="I126" s="6"/>
      <c r="J126" s="6"/>
      <c r="K126" s="6"/>
      <c r="L126" s="6"/>
      <c r="M126" s="6"/>
      <c r="N126" s="6"/>
      <c r="O126" s="6"/>
      <c r="P126" s="6"/>
      <c r="Q126" s="6"/>
      <c r="R126" s="6"/>
      <c r="S126" s="6"/>
      <c r="Y126" s="4"/>
    </row>
    <row r="127" spans="1:26" s="3" customFormat="1" ht="77.25" customHeight="1" x14ac:dyDescent="0.15">
      <c r="A127" s="5"/>
      <c r="B127" s="5"/>
      <c r="C127" s="6"/>
      <c r="D127" s="9"/>
      <c r="E127" s="9"/>
      <c r="F127" s="6"/>
      <c r="G127" s="6"/>
      <c r="H127" s="6"/>
      <c r="I127" s="6"/>
      <c r="J127" s="6"/>
      <c r="K127" s="6"/>
      <c r="L127" s="6"/>
      <c r="M127" s="6"/>
      <c r="N127" s="6"/>
      <c r="O127" s="6"/>
      <c r="P127" s="6"/>
      <c r="Q127" s="6"/>
      <c r="R127" s="6"/>
      <c r="S127" s="6"/>
      <c r="V127" s="4"/>
    </row>
    <row r="128" spans="1:26" s="3" customFormat="1" ht="77.25" customHeight="1" x14ac:dyDescent="0.15">
      <c r="A128" s="5"/>
      <c r="B128" s="5"/>
      <c r="C128" s="6"/>
      <c r="D128" s="9"/>
      <c r="E128" s="9"/>
      <c r="F128" s="6"/>
      <c r="G128" s="6"/>
      <c r="H128" s="6"/>
      <c r="I128" s="6"/>
      <c r="J128" s="6"/>
      <c r="K128" s="6"/>
      <c r="L128" s="6"/>
      <c r="M128" s="6"/>
      <c r="N128" s="6"/>
      <c r="O128" s="6"/>
      <c r="P128" s="6"/>
      <c r="Q128" s="6"/>
      <c r="R128" s="6"/>
      <c r="S128" s="6"/>
    </row>
    <row r="129" spans="1:24" s="3" customFormat="1" ht="77.25" customHeight="1" x14ac:dyDescent="0.15">
      <c r="A129" s="5"/>
      <c r="B129" s="5"/>
      <c r="C129" s="6"/>
      <c r="D129" s="9"/>
      <c r="E129" s="9"/>
      <c r="F129" s="6"/>
      <c r="G129" s="6"/>
      <c r="H129" s="6"/>
      <c r="I129" s="6"/>
      <c r="J129" s="6"/>
      <c r="K129" s="6"/>
      <c r="L129" s="6"/>
      <c r="M129" s="6"/>
      <c r="N129" s="6"/>
      <c r="O129" s="6"/>
      <c r="P129" s="6"/>
      <c r="Q129" s="6"/>
      <c r="R129" s="6"/>
      <c r="S129" s="6"/>
    </row>
    <row r="130" spans="1:24" s="3" customFormat="1" ht="77.25" customHeight="1" x14ac:dyDescent="0.15">
      <c r="A130" s="5"/>
      <c r="B130" s="5"/>
      <c r="C130" s="6"/>
      <c r="D130" s="9"/>
      <c r="E130" s="9"/>
      <c r="F130" s="6"/>
      <c r="G130" s="6"/>
      <c r="H130" s="6"/>
      <c r="I130" s="6"/>
      <c r="J130" s="6"/>
      <c r="K130" s="6"/>
      <c r="L130" s="6"/>
      <c r="M130" s="6"/>
      <c r="N130" s="6"/>
      <c r="O130" s="6"/>
      <c r="P130" s="6"/>
      <c r="Q130" s="6"/>
      <c r="R130" s="6"/>
      <c r="S130" s="6"/>
    </row>
    <row r="131" spans="1:24" s="3" customFormat="1" ht="77.25" customHeight="1" x14ac:dyDescent="0.15">
      <c r="A131" s="5"/>
      <c r="B131" s="5"/>
      <c r="C131" s="8"/>
      <c r="D131" s="9"/>
      <c r="E131" s="9"/>
      <c r="F131" s="6"/>
      <c r="G131" s="6"/>
      <c r="H131" s="6"/>
      <c r="I131" s="6"/>
      <c r="J131" s="6"/>
      <c r="K131" s="6"/>
      <c r="L131" s="6"/>
      <c r="M131" s="6"/>
      <c r="N131" s="6"/>
      <c r="O131" s="6"/>
      <c r="P131" s="6"/>
      <c r="Q131" s="6"/>
      <c r="R131" s="8"/>
      <c r="S131" s="8"/>
    </row>
    <row r="132" spans="1:24" s="3" customFormat="1" ht="77.25" customHeight="1" x14ac:dyDescent="0.15">
      <c r="A132" s="5"/>
      <c r="B132" s="5"/>
      <c r="C132" s="6"/>
      <c r="D132" s="9"/>
      <c r="E132" s="9"/>
      <c r="F132" s="6"/>
      <c r="G132" s="6"/>
      <c r="H132" s="6"/>
      <c r="I132" s="6"/>
      <c r="J132" s="6"/>
      <c r="K132" s="6"/>
      <c r="L132" s="6"/>
      <c r="M132" s="6"/>
      <c r="N132" s="6"/>
      <c r="O132" s="6"/>
      <c r="P132" s="6"/>
      <c r="Q132" s="6"/>
      <c r="R132" s="6"/>
      <c r="S132" s="6"/>
      <c r="X132" s="4"/>
    </row>
    <row r="133" spans="1:24" s="3" customFormat="1" ht="77.25" customHeight="1" x14ac:dyDescent="0.15">
      <c r="A133" s="5"/>
      <c r="B133" s="5"/>
      <c r="C133" s="6"/>
      <c r="D133" s="9"/>
      <c r="E133" s="9"/>
      <c r="F133" s="6"/>
      <c r="G133" s="6"/>
      <c r="H133" s="6"/>
      <c r="I133" s="6"/>
      <c r="J133" s="6"/>
      <c r="K133" s="6"/>
      <c r="L133" s="6"/>
      <c r="M133" s="6"/>
      <c r="N133" s="6"/>
      <c r="O133" s="6"/>
      <c r="P133" s="6"/>
      <c r="Q133" s="6"/>
      <c r="R133" s="6"/>
      <c r="S133" s="6"/>
    </row>
    <row r="134" spans="1:24" s="3" customFormat="1" ht="77.25" customHeight="1" x14ac:dyDescent="0.15">
      <c r="A134" s="5"/>
      <c r="B134" s="5"/>
      <c r="C134" s="6"/>
      <c r="D134" s="9"/>
      <c r="E134" s="9"/>
      <c r="F134" s="6"/>
      <c r="G134" s="6"/>
      <c r="H134" s="6"/>
      <c r="I134" s="6"/>
      <c r="J134" s="6"/>
      <c r="K134" s="6"/>
      <c r="L134" s="6"/>
      <c r="M134" s="6"/>
      <c r="N134" s="6"/>
      <c r="O134" s="6"/>
      <c r="P134" s="6"/>
      <c r="Q134" s="6"/>
      <c r="R134" s="6"/>
      <c r="S134" s="6"/>
    </row>
    <row r="135" spans="1:24" s="3" customFormat="1" ht="77.25" customHeight="1" x14ac:dyDescent="0.15">
      <c r="A135" s="5"/>
      <c r="B135" s="5"/>
      <c r="C135" s="6"/>
      <c r="D135" s="9"/>
      <c r="E135" s="9"/>
      <c r="F135" s="6"/>
      <c r="G135" s="6"/>
      <c r="H135" s="6"/>
      <c r="I135" s="6"/>
      <c r="J135" s="6"/>
      <c r="K135" s="6"/>
      <c r="L135" s="6"/>
      <c r="M135" s="6"/>
      <c r="N135" s="6"/>
      <c r="O135" s="6"/>
      <c r="P135" s="6"/>
      <c r="Q135" s="6"/>
      <c r="R135" s="6"/>
      <c r="S135" s="6"/>
    </row>
    <row r="136" spans="1:24" s="3" customFormat="1" ht="77.25" customHeight="1" x14ac:dyDescent="0.15">
      <c r="A136" s="5"/>
      <c r="B136" s="5"/>
      <c r="C136" s="6"/>
      <c r="D136" s="9"/>
      <c r="E136" s="9"/>
      <c r="F136" s="6"/>
      <c r="G136" s="6"/>
      <c r="H136" s="6"/>
      <c r="I136" s="6"/>
      <c r="J136" s="6"/>
      <c r="K136" s="6"/>
      <c r="L136" s="6"/>
      <c r="M136" s="6"/>
      <c r="N136" s="6"/>
      <c r="O136" s="6"/>
      <c r="P136" s="6"/>
      <c r="Q136" s="6"/>
      <c r="R136" s="6"/>
      <c r="S136" s="6"/>
    </row>
    <row r="137" spans="1:24" s="3" customFormat="1" ht="77.25" customHeight="1" x14ac:dyDescent="0.15">
      <c r="A137" s="5"/>
      <c r="B137" s="5"/>
      <c r="C137" s="6"/>
      <c r="D137" s="9"/>
      <c r="E137" s="9"/>
      <c r="F137" s="6"/>
      <c r="G137" s="6"/>
      <c r="H137" s="6"/>
      <c r="I137" s="6"/>
      <c r="J137" s="6"/>
      <c r="K137" s="6"/>
      <c r="L137" s="6"/>
      <c r="M137" s="6"/>
      <c r="N137" s="6"/>
      <c r="O137" s="6"/>
      <c r="P137" s="6"/>
      <c r="Q137" s="6"/>
      <c r="R137" s="6"/>
      <c r="S137" s="6"/>
    </row>
    <row r="138" spans="1:24" s="3" customFormat="1" ht="77.25" customHeight="1" x14ac:dyDescent="0.15">
      <c r="A138" s="5"/>
      <c r="B138" s="5"/>
      <c r="C138" s="6"/>
      <c r="D138" s="9"/>
      <c r="E138" s="9"/>
      <c r="F138" s="6"/>
      <c r="G138" s="6"/>
      <c r="H138" s="6"/>
      <c r="I138" s="6"/>
      <c r="J138" s="6"/>
      <c r="K138" s="6"/>
      <c r="L138" s="6"/>
      <c r="M138" s="6"/>
      <c r="N138" s="6"/>
      <c r="O138" s="6"/>
      <c r="P138" s="6"/>
      <c r="Q138" s="6"/>
      <c r="R138" s="6"/>
      <c r="S138" s="6"/>
      <c r="W138" s="4"/>
    </row>
    <row r="139" spans="1:24" s="3" customFormat="1" ht="77.25" customHeight="1" x14ac:dyDescent="0.15">
      <c r="A139" s="5"/>
      <c r="B139" s="5"/>
      <c r="C139" s="6"/>
      <c r="D139" s="9"/>
      <c r="E139" s="9"/>
      <c r="F139" s="6"/>
      <c r="G139" s="6"/>
      <c r="H139" s="6"/>
      <c r="I139" s="6"/>
      <c r="J139" s="6"/>
      <c r="K139" s="6"/>
      <c r="L139" s="6"/>
      <c r="M139" s="6"/>
      <c r="N139" s="6"/>
      <c r="O139" s="6"/>
      <c r="P139" s="6"/>
      <c r="Q139" s="6"/>
      <c r="R139" s="6"/>
      <c r="S139" s="6"/>
    </row>
    <row r="140" spans="1:24" s="3" customFormat="1" ht="77.25" customHeight="1" x14ac:dyDescent="0.15">
      <c r="A140" s="5"/>
      <c r="B140" s="5"/>
      <c r="C140" s="6"/>
      <c r="D140" s="6"/>
      <c r="E140" s="9"/>
      <c r="F140" s="6"/>
      <c r="G140" s="6"/>
      <c r="H140" s="6"/>
      <c r="I140" s="6"/>
      <c r="J140" s="6"/>
      <c r="K140" s="6"/>
      <c r="L140" s="6"/>
      <c r="M140" s="6"/>
      <c r="N140" s="6"/>
      <c r="O140" s="6"/>
      <c r="P140" s="6"/>
      <c r="Q140" s="6"/>
      <c r="R140" s="8"/>
      <c r="S140" s="6"/>
    </row>
    <row r="141" spans="1:24" s="3" customFormat="1" ht="77.25" customHeight="1" x14ac:dyDescent="0.15">
      <c r="A141" s="5"/>
      <c r="B141" s="5"/>
      <c r="C141" s="6"/>
      <c r="D141" s="9"/>
      <c r="E141" s="6"/>
      <c r="F141" s="6"/>
      <c r="G141" s="6"/>
      <c r="H141" s="6"/>
      <c r="I141" s="6"/>
      <c r="J141" s="6"/>
      <c r="K141" s="6"/>
      <c r="L141" s="6"/>
      <c r="M141" s="6"/>
      <c r="N141" s="6"/>
      <c r="O141" s="6"/>
      <c r="P141" s="6"/>
      <c r="Q141" s="6"/>
      <c r="R141" s="6"/>
      <c r="S141" s="6"/>
    </row>
    <row r="142" spans="1:24" s="3" customFormat="1" ht="77.25" customHeight="1" x14ac:dyDescent="0.15">
      <c r="A142" s="5"/>
      <c r="B142" s="5"/>
      <c r="C142" s="6"/>
      <c r="D142" s="9"/>
      <c r="E142" s="9"/>
      <c r="F142" s="6"/>
      <c r="G142" s="6"/>
      <c r="H142" s="6"/>
      <c r="I142" s="6"/>
      <c r="J142" s="6"/>
      <c r="K142" s="6"/>
      <c r="L142" s="6"/>
      <c r="M142" s="6"/>
      <c r="N142" s="6"/>
      <c r="O142" s="6"/>
      <c r="P142" s="6"/>
      <c r="Q142" s="6"/>
      <c r="R142" s="6"/>
      <c r="S142" s="6"/>
    </row>
    <row r="143" spans="1:24" s="3" customFormat="1" ht="77.25" customHeight="1" x14ac:dyDescent="0.15">
      <c r="A143" s="5"/>
      <c r="B143" s="5"/>
      <c r="C143" s="6"/>
      <c r="D143" s="9"/>
      <c r="E143" s="9"/>
      <c r="F143" s="6"/>
      <c r="G143" s="6"/>
      <c r="H143" s="6"/>
      <c r="I143" s="6"/>
      <c r="J143" s="6"/>
      <c r="K143" s="6"/>
      <c r="L143" s="6"/>
      <c r="M143" s="6"/>
      <c r="N143" s="6"/>
      <c r="O143" s="6"/>
      <c r="P143" s="6"/>
      <c r="Q143" s="6"/>
      <c r="R143" s="6"/>
      <c r="S143" s="6"/>
    </row>
    <row r="144" spans="1:24" s="3" customFormat="1" ht="77.25" customHeight="1" x14ac:dyDescent="0.15">
      <c r="A144" s="5"/>
      <c r="B144" s="5"/>
      <c r="C144" s="6"/>
      <c r="D144" s="9"/>
      <c r="E144" s="9"/>
      <c r="F144" s="6"/>
      <c r="G144" s="6"/>
      <c r="H144" s="6"/>
      <c r="I144" s="6"/>
      <c r="J144" s="6"/>
      <c r="K144" s="6"/>
      <c r="L144" s="6"/>
      <c r="M144" s="6"/>
      <c r="N144" s="6"/>
      <c r="O144" s="6"/>
      <c r="P144" s="6"/>
      <c r="Q144" s="6"/>
      <c r="R144" s="8"/>
      <c r="S144" s="8"/>
    </row>
    <row r="145" spans="1:19" s="3" customFormat="1" ht="77.25" customHeight="1" x14ac:dyDescent="0.15">
      <c r="A145" s="5"/>
      <c r="B145" s="5"/>
      <c r="C145" s="6"/>
      <c r="D145" s="9"/>
      <c r="E145" s="9"/>
      <c r="F145" s="6"/>
      <c r="G145" s="6"/>
      <c r="H145" s="6"/>
      <c r="I145" s="6"/>
      <c r="J145" s="6"/>
      <c r="K145" s="6"/>
      <c r="L145" s="6"/>
      <c r="M145" s="6"/>
      <c r="N145" s="6"/>
      <c r="O145" s="6"/>
      <c r="P145" s="6"/>
      <c r="Q145" s="6"/>
      <c r="R145" s="6"/>
      <c r="S145" s="6"/>
    </row>
    <row r="146" spans="1:19" x14ac:dyDescent="0.15">
      <c r="E146" s="9"/>
    </row>
  </sheetData>
  <autoFilter ref="A1:S89"/>
  <phoneticPr fontId="7"/>
  <dataValidations count="1">
    <dataValidation imeMode="on" allowBlank="1" showInputMessage="1" showErrorMessage="1" sqref="B140 P96 B128 C23 P78 O80:R80 E122 E129:E130 E110:E112 E114:E119 D113:D118 E144 E95:E97 E91:E92 E126 D22:E23 D56:E56 O30:R32 B30:E32 B87:B88 C86:E88 B77:E78 B53:E53 B66:E66 B68:E68 B59:E60 B16:E16 B80:E80 B10:E11 B75:E75 B5:E5 B115:C118 B121:D121 B51:E51 B3:E3 D8:E8 O75:R75 O53:R53 O66:R66 O68:R68 O3:R3 O56:R56 O77:Q77 O86:R88 O10:R11 O59:R60 O5:R5 O8:R8 R77:R78 O16:R16 O22:R23 O128:R129 O125:R125 O109:R111 O113:R118 O143:R143 O94:Q95 R94:R96 O121:R121 O90:R91 O51:R51 B90:D91 B94:D96 B143:D143 B109:D111 B131:C131 C128:D129 C125:D125"/>
  </dataValidations>
  <pageMargins left="0.47244094488188981" right="0.31496062992125984" top="0.6692913385826772" bottom="0.35433070866141736" header="0.31496062992125984" footer="0.31496062992125984"/>
  <pageSetup paperSize="9" scale="90" fitToHeight="0" orientation="landscape" r:id="rId1"/>
  <headerFooter>
    <oddHeader>&amp;C&amp;18令和７年度青梅市青少年健全育成団登録簿</oddHeader>
    <oddFooter>&amp;C&amp;P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33"/>
  <sheetViews>
    <sheetView view="pageBreakPreview" zoomScale="80" zoomScaleSheetLayoutView="80" workbookViewId="0">
      <selection activeCell="E26" sqref="E26"/>
    </sheetView>
  </sheetViews>
  <sheetFormatPr defaultRowHeight="28.5" customHeight="1" x14ac:dyDescent="0.15"/>
  <cols>
    <col min="1" max="1" width="21" style="26" customWidth="1"/>
    <col min="2" max="2" width="19.625" style="21" customWidth="1"/>
    <col min="3" max="3" width="8.625" style="21" customWidth="1"/>
    <col min="4" max="4" width="9" style="21" customWidth="1"/>
    <col min="5" max="5" width="29.375" customWidth="1"/>
    <col min="6" max="6" width="9" customWidth="1"/>
  </cols>
  <sheetData>
    <row r="1" spans="1:5" ht="27.75" customHeight="1" thickBot="1" x14ac:dyDescent="0.2">
      <c r="A1" s="34" t="s">
        <v>245</v>
      </c>
      <c r="B1" s="34" t="s">
        <v>705</v>
      </c>
      <c r="C1" s="35" t="s">
        <v>67</v>
      </c>
      <c r="D1" s="36" t="s">
        <v>72</v>
      </c>
      <c r="E1" s="36" t="s">
        <v>62</v>
      </c>
    </row>
    <row r="2" spans="1:5" ht="27.75" customHeight="1" thickTop="1" thickBot="1" x14ac:dyDescent="0.2">
      <c r="A2" s="37" t="s">
        <v>58</v>
      </c>
      <c r="B2" s="37" t="s">
        <v>721</v>
      </c>
      <c r="C2" s="38">
        <f>C3+C10</f>
        <v>87</v>
      </c>
      <c r="D2" s="38">
        <f>D3+D10</f>
        <v>2246</v>
      </c>
      <c r="E2" s="39"/>
    </row>
    <row r="3" spans="1:5" ht="27.75" customHeight="1" thickTop="1" thickBot="1" x14ac:dyDescent="0.2">
      <c r="A3" s="37" t="s">
        <v>215</v>
      </c>
      <c r="B3" s="37" t="s">
        <v>719</v>
      </c>
      <c r="C3" s="38">
        <f>SUM(C4:C9)</f>
        <v>4</v>
      </c>
      <c r="D3" s="38">
        <f>SUM(D4:D9)</f>
        <v>191</v>
      </c>
      <c r="E3" s="39"/>
    </row>
    <row r="4" spans="1:5" ht="27.75" hidden="1" customHeight="1" thickTop="1" x14ac:dyDescent="0.15">
      <c r="A4" s="22" t="s">
        <v>151</v>
      </c>
      <c r="B4" s="32"/>
      <c r="C4" s="19">
        <f>COUNTIF('7年度登録団体'!B:B,"英会話")</f>
        <v>0</v>
      </c>
      <c r="D4" s="27">
        <f>SUMIF('7年度登録団体'!$B$14:$B$145,"英会話",'7年度登録団体'!$N$14:$N$145)</f>
        <v>0</v>
      </c>
      <c r="E4" s="15"/>
    </row>
    <row r="5" spans="1:5" ht="27.75" customHeight="1" thickTop="1" x14ac:dyDescent="0.15">
      <c r="A5" s="22" t="s">
        <v>315</v>
      </c>
      <c r="B5" s="32">
        <v>1</v>
      </c>
      <c r="C5" s="19">
        <f>COUNTIF('7年度登録団体'!B:B,"オペラ")</f>
        <v>1</v>
      </c>
      <c r="D5" s="27">
        <f>SUMIF('7年度登録団体'!$B$3:$B$145,"オペラ",'7年度登録団体'!$N$3:$N$145)</f>
        <v>39</v>
      </c>
      <c r="E5" s="15"/>
    </row>
    <row r="6" spans="1:5" ht="27.75" hidden="1" customHeight="1" x14ac:dyDescent="0.15">
      <c r="A6" s="23" t="s">
        <v>27</v>
      </c>
      <c r="B6" s="32"/>
      <c r="C6" s="19">
        <f>COUNTIF('7年度登録団体'!B:B,"交通少年団")</f>
        <v>0</v>
      </c>
      <c r="D6" s="27">
        <f>SUMIF('7年度登録団体'!$B$14:$B$145,"交通少年団",'7年度登録団体'!$N$14:$N$145)</f>
        <v>0</v>
      </c>
      <c r="E6" s="16"/>
    </row>
    <row r="7" spans="1:5" ht="27.75" customHeight="1" x14ac:dyDescent="0.15">
      <c r="A7" s="23" t="s">
        <v>64</v>
      </c>
      <c r="B7" s="32">
        <v>2</v>
      </c>
      <c r="C7" s="19">
        <f>COUNTIF('7年度登録団体'!B:B,"子供会")</f>
        <v>1</v>
      </c>
      <c r="D7" s="27">
        <f>SUMIF('7年度登録団体'!$B$3:$B$145,"子供会",'7年度登録団体'!$N$3:$N$145)</f>
        <v>55</v>
      </c>
      <c r="E7" s="16"/>
    </row>
    <row r="8" spans="1:5" ht="27.75" hidden="1" customHeight="1" x14ac:dyDescent="0.15">
      <c r="A8" s="23" t="s">
        <v>303</v>
      </c>
      <c r="B8" s="32"/>
      <c r="C8" s="19">
        <f>COUNTIF('7年度登録団体'!B:B,"消防少年団")</f>
        <v>0</v>
      </c>
      <c r="D8" s="27">
        <f>SUMIF('7年度登録団体'!$B$7:$B$145,"消防少年団",'7年度登録団体'!$N$7:$N$145)</f>
        <v>0</v>
      </c>
      <c r="E8" s="16"/>
    </row>
    <row r="9" spans="1:5" ht="27.75" customHeight="1" thickBot="1" x14ac:dyDescent="0.2">
      <c r="A9" s="24" t="s">
        <v>51</v>
      </c>
      <c r="B9" s="33" t="s">
        <v>706</v>
      </c>
      <c r="C9" s="19">
        <f>COUNTIF('7年度登録団体'!B:B,"ボーイスカウト")</f>
        <v>2</v>
      </c>
      <c r="D9" s="27">
        <f>SUMIF('7年度登録団体'!$B$3:$B$145,"ボーイスカウト",'7年度登録団体'!$N$3:$N$145)</f>
        <v>97</v>
      </c>
      <c r="E9" s="17"/>
    </row>
    <row r="10" spans="1:5" ht="27.75" customHeight="1" thickTop="1" thickBot="1" x14ac:dyDescent="0.2">
      <c r="A10" s="37" t="s">
        <v>46</v>
      </c>
      <c r="B10" s="37" t="s">
        <v>720</v>
      </c>
      <c r="C10" s="38">
        <f>SUM(C11:C33)</f>
        <v>83</v>
      </c>
      <c r="D10" s="38">
        <f>SUM(D11:D33)</f>
        <v>2055</v>
      </c>
      <c r="E10" s="39"/>
    </row>
    <row r="11" spans="1:5" ht="27.75" customHeight="1" thickTop="1" x14ac:dyDescent="0.15">
      <c r="A11" s="25" t="s">
        <v>448</v>
      </c>
      <c r="B11" s="33" t="s">
        <v>707</v>
      </c>
      <c r="C11" s="20">
        <f>COUNTIF('7年度登録団体'!B:B,"アルティメット")</f>
        <v>2</v>
      </c>
      <c r="D11" s="20">
        <f>SUMIF('7年度登録団体'!$B$3:$B$145,"アルティメット",'7年度登録団体'!$N$3:$N$145)</f>
        <v>33</v>
      </c>
      <c r="E11" s="18"/>
    </row>
    <row r="12" spans="1:5" ht="27.75" customHeight="1" x14ac:dyDescent="0.15">
      <c r="A12" s="22" t="s">
        <v>197</v>
      </c>
      <c r="B12" s="32" t="s">
        <v>708</v>
      </c>
      <c r="C12" s="19">
        <f>COUNTIF('7年度登録団体'!B:B,"空手道")</f>
        <v>5</v>
      </c>
      <c r="D12" s="27">
        <f>SUMIF('7年度登録団体'!$B$7:$B$145,"空手道",'7年度登録団体'!$N$7:$N$145)</f>
        <v>118</v>
      </c>
      <c r="E12" s="15"/>
    </row>
    <row r="13" spans="1:5" ht="27.75" customHeight="1" x14ac:dyDescent="0.15">
      <c r="A13" s="23" t="s">
        <v>76</v>
      </c>
      <c r="B13" s="32">
        <v>12</v>
      </c>
      <c r="C13" s="19">
        <f>COUNTIF('7年度登録団体'!B:B,"器械体操")</f>
        <v>1</v>
      </c>
      <c r="D13" s="27">
        <f>SUMIF('7年度登録団体'!$B$7:$B$145,"器械体操",'7年度登録団体'!$N$7:$N$145)</f>
        <v>16</v>
      </c>
      <c r="E13" s="16"/>
    </row>
    <row r="14" spans="1:5" ht="27.75" customHeight="1" x14ac:dyDescent="0.15">
      <c r="A14" s="23" t="s">
        <v>79</v>
      </c>
      <c r="B14" s="32" t="s">
        <v>709</v>
      </c>
      <c r="C14" s="19">
        <f>COUNTIF('7年度登録団体'!B:B,"剣道")</f>
        <v>8</v>
      </c>
      <c r="D14" s="27">
        <f>SUMIF('7年度登録団体'!$B$7:$B$145,"剣道",'7年度登録団体'!$N$7:$N$145)</f>
        <v>229</v>
      </c>
      <c r="E14" s="16"/>
    </row>
    <row r="15" spans="1:5" ht="27.75" customHeight="1" x14ac:dyDescent="0.15">
      <c r="A15" s="23" t="s">
        <v>93</v>
      </c>
      <c r="B15" s="32" t="s">
        <v>710</v>
      </c>
      <c r="C15" s="19">
        <f>COUNTIF('7年度登録団体'!B:B,"サッカー")</f>
        <v>13</v>
      </c>
      <c r="D15" s="27">
        <f>SUMIF('7年度登録団体'!$B$7:$B$145,"サッカー",'7年度登録団体'!$N$7:$N$145)</f>
        <v>560</v>
      </c>
      <c r="E15" s="16"/>
    </row>
    <row r="16" spans="1:5" ht="27.75" customHeight="1" x14ac:dyDescent="0.15">
      <c r="A16" s="23" t="s">
        <v>121</v>
      </c>
      <c r="B16" s="32" t="s">
        <v>711</v>
      </c>
      <c r="C16" s="19">
        <f>COUNTIF('7年度登録団体'!B:B,"柔道")</f>
        <v>5</v>
      </c>
      <c r="D16" s="27">
        <f>SUMIF('7年度登録団体'!$B$7:$B$145,"柔道",'7年度登録団体'!$N$7:$N$145)</f>
        <v>124</v>
      </c>
      <c r="E16" s="16"/>
    </row>
    <row r="17" spans="1:5" ht="27.75" customHeight="1" x14ac:dyDescent="0.15">
      <c r="A17" s="23" t="s">
        <v>52</v>
      </c>
      <c r="B17" s="32">
        <v>39</v>
      </c>
      <c r="C17" s="19">
        <f>COUNTIF('7年度登録団体'!B:B,"少林寺拳法")</f>
        <v>1</v>
      </c>
      <c r="D17" s="27">
        <f>SUMIF('7年度登録団体'!$B$7:$B$145,"少林寺拳法",'7年度登録団体'!$N$7:$N$145)</f>
        <v>27</v>
      </c>
      <c r="E17" s="16"/>
    </row>
    <row r="18" spans="1:5" ht="27.75" customHeight="1" x14ac:dyDescent="0.15">
      <c r="A18" s="23" t="s">
        <v>0</v>
      </c>
      <c r="B18" s="32" t="s">
        <v>712</v>
      </c>
      <c r="C18" s="19">
        <f>COUNTIF('7年度登録団体'!B:B,"新体操")</f>
        <v>4</v>
      </c>
      <c r="D18" s="27">
        <f>SUMIF('7年度登録団体'!$B$7:$B$145,"新体操",'7年度登録団体'!$N$7:$N$145)</f>
        <v>48</v>
      </c>
      <c r="E18" s="16"/>
    </row>
    <row r="19" spans="1:5" ht="27.75" customHeight="1" x14ac:dyDescent="0.15">
      <c r="A19" s="23" t="s">
        <v>66</v>
      </c>
      <c r="B19" s="32">
        <v>44</v>
      </c>
      <c r="C19" s="19">
        <f>COUNTIF('7年度登録団体'!B:B,"スポーツチャンバラ")</f>
        <v>1</v>
      </c>
      <c r="D19" s="27">
        <f>SUMIF('7年度登録団体'!$B$7:$B$145,"スポーツチャンバラ",'7年度登録団体'!$N$7:$N$145)</f>
        <v>25</v>
      </c>
      <c r="E19" s="16"/>
    </row>
    <row r="20" spans="1:5" ht="27.75" customHeight="1" x14ac:dyDescent="0.15">
      <c r="A20" s="23" t="s">
        <v>53</v>
      </c>
      <c r="B20" s="32">
        <v>45</v>
      </c>
      <c r="C20" s="19">
        <f>COUNTIF('7年度登録団体'!B:B,"体操")</f>
        <v>1</v>
      </c>
      <c r="D20" s="27">
        <f>SUMIF('7年度登録団体'!$B$7:$B$145,"体操",'7年度登録団体'!$N$7:$N$145)</f>
        <v>18</v>
      </c>
      <c r="E20" s="16"/>
    </row>
    <row r="21" spans="1:5" ht="27.75" customHeight="1" x14ac:dyDescent="0.15">
      <c r="A21" s="23" t="s">
        <v>244</v>
      </c>
      <c r="B21" s="32" t="s">
        <v>713</v>
      </c>
      <c r="C21" s="19">
        <f>COUNTIF('7年度登録団体'!B:B,"卓球")</f>
        <v>3</v>
      </c>
      <c r="D21" s="27">
        <f>SUMIF('7年度登録団体'!$B$7:$B$145,"卓球",'7年度登録団体'!$N$7:$N$145)</f>
        <v>55</v>
      </c>
      <c r="E21" s="16"/>
    </row>
    <row r="22" spans="1:5" ht="27.75" customHeight="1" x14ac:dyDescent="0.15">
      <c r="A22" s="23" t="s">
        <v>176</v>
      </c>
      <c r="B22" s="32" t="s">
        <v>714</v>
      </c>
      <c r="C22" s="19">
        <f>COUNTIF('7年度登録団体'!B:B,"ダンス")</f>
        <v>5</v>
      </c>
      <c r="D22" s="27">
        <f>SUMIF('7年度登録団体'!$B$7:$B$145,"ダンス",'7年度登録団体'!$N$7:$N$145)</f>
        <v>140</v>
      </c>
      <c r="E22" s="16"/>
    </row>
    <row r="23" spans="1:5" ht="27.75" hidden="1" customHeight="1" x14ac:dyDescent="0.15">
      <c r="A23" s="23" t="s">
        <v>238</v>
      </c>
      <c r="B23" s="32"/>
      <c r="C23" s="19">
        <f>COUNTIF('7年度登録団体'!B:B,"ティーボール")</f>
        <v>0</v>
      </c>
      <c r="D23" s="27">
        <f>SUMIF('7年度登録団体'!$B$14:$B$145,"ティーボール",'7年度登録団体'!$N$14:$N$145)</f>
        <v>0</v>
      </c>
      <c r="E23" s="16"/>
    </row>
    <row r="24" spans="1:5" ht="27.75" hidden="1" customHeight="1" x14ac:dyDescent="0.15">
      <c r="A24" s="23" t="s">
        <v>45</v>
      </c>
      <c r="B24" s="32"/>
      <c r="C24" s="19">
        <f>COUNTIF('7年度登録団体'!B:B,"テニス")</f>
        <v>0</v>
      </c>
      <c r="D24" s="27">
        <f>SUMIF('7年度登録団体'!$B$14:$B$145,"テニス",'7年度登録団体'!$N$14:$N$145)</f>
        <v>0</v>
      </c>
      <c r="E24" s="16"/>
    </row>
    <row r="25" spans="1:5" ht="27.75" customHeight="1" x14ac:dyDescent="0.15">
      <c r="A25" s="23" t="s">
        <v>105</v>
      </c>
      <c r="B25" s="32" t="s">
        <v>715</v>
      </c>
      <c r="C25" s="19">
        <f>COUNTIF('7年度登録団体'!B:B,"バスケットボール")</f>
        <v>8</v>
      </c>
      <c r="D25" s="27">
        <f>SUMIF('7年度登録団体'!$B$7:$B$145,"バスケットボール",'7年度登録団体'!$N$7:$N$145)</f>
        <v>125</v>
      </c>
      <c r="E25" s="16"/>
    </row>
    <row r="26" spans="1:5" ht="27.75" customHeight="1" x14ac:dyDescent="0.15">
      <c r="A26" s="23" t="s">
        <v>225</v>
      </c>
      <c r="B26" s="32">
        <v>62</v>
      </c>
      <c r="C26" s="19">
        <f>COUNTIF('7年度登録団体'!B:B,"バドミントン")</f>
        <v>1</v>
      </c>
      <c r="D26" s="27">
        <f>SUMIF('7年度登録団体'!$B$7:$B$145,"バドミントン",'7年度登録団体'!$N$7:$N$145)</f>
        <v>25</v>
      </c>
      <c r="E26" s="16"/>
    </row>
    <row r="27" spans="1:5" ht="27.75" customHeight="1" x14ac:dyDescent="0.15">
      <c r="A27" s="23" t="s">
        <v>99</v>
      </c>
      <c r="B27" s="32" t="s">
        <v>716</v>
      </c>
      <c r="C27" s="19">
        <f>COUNTIF('7年度登録団体'!B:B,"バレーボール")</f>
        <v>6</v>
      </c>
      <c r="D27" s="27">
        <f>SUMIF('7年度登録団体'!$B$7:$B$145,"バレーボール",'7年度登録団体'!$N$7:$N$145)</f>
        <v>88</v>
      </c>
      <c r="E27" s="16"/>
    </row>
    <row r="28" spans="1:5" ht="27.75" customHeight="1" x14ac:dyDescent="0.15">
      <c r="A28" s="23" t="s">
        <v>239</v>
      </c>
      <c r="B28" s="32">
        <v>69</v>
      </c>
      <c r="C28" s="19">
        <f>COUNTIF('7年度登録団体'!B:B,"ビーチボール")</f>
        <v>1</v>
      </c>
      <c r="D28" s="27">
        <f>SUMIF('7年度登録団体'!$B$7:$B$145,"ビーチボール",'7年度登録団体'!$N$7:$N$145)</f>
        <v>14</v>
      </c>
      <c r="E28" s="16"/>
    </row>
    <row r="29" spans="1:5" ht="27.75" customHeight="1" x14ac:dyDescent="0.15">
      <c r="A29" s="23" t="s">
        <v>175</v>
      </c>
      <c r="B29" s="32" t="s">
        <v>717</v>
      </c>
      <c r="C29" s="19">
        <f>COUNTIF('7年度登録団体'!B:B,"フットサル")</f>
        <v>2</v>
      </c>
      <c r="D29" s="27">
        <f>SUMIF('7年度登録団体'!$B$7:$B$145,"フットサル",'7年度登録団体'!$N$7:$N$145)</f>
        <v>27</v>
      </c>
      <c r="E29" s="16"/>
    </row>
    <row r="30" spans="1:5" ht="27.75" hidden="1" customHeight="1" x14ac:dyDescent="0.15">
      <c r="A30" s="23" t="s">
        <v>252</v>
      </c>
      <c r="B30" s="32"/>
      <c r="C30" s="19">
        <f>COUNTIF('7年度登録団体'!B:B,"ホッケー")</f>
        <v>0</v>
      </c>
      <c r="D30" s="27">
        <f>SUMIF('7年度登録団体'!$B$14:$B$145,"ホッケー",'7年度登録団体'!$N$14:$N$145)</f>
        <v>0</v>
      </c>
      <c r="E30" s="16"/>
    </row>
    <row r="31" spans="1:5" ht="27.75" customHeight="1" x14ac:dyDescent="0.15">
      <c r="A31" s="23" t="s">
        <v>38</v>
      </c>
      <c r="B31" s="32" t="s">
        <v>718</v>
      </c>
      <c r="C31" s="19">
        <f>COUNTIF('7年度登録団体'!B:B,"野球")</f>
        <v>14</v>
      </c>
      <c r="D31" s="27">
        <f>SUMIF('7年度登録団体'!$B$7:$B$145,"野球",'7年度登録団体'!$N$7:$N$145)</f>
        <v>333</v>
      </c>
      <c r="E31" s="16"/>
    </row>
    <row r="32" spans="1:5" ht="27.75" customHeight="1" x14ac:dyDescent="0.15">
      <c r="A32" s="23" t="s">
        <v>700</v>
      </c>
      <c r="B32" s="32">
        <v>86</v>
      </c>
      <c r="C32" s="19">
        <f>COUNTIF('7年度登録団体'!B:B,"陸上")</f>
        <v>1</v>
      </c>
      <c r="D32" s="27">
        <f>SUMIF('7年度登録団体'!$B$7:$B$145,"陸上",'7年度登録団体'!$N7:$N$145)</f>
        <v>32</v>
      </c>
      <c r="E32" s="16"/>
    </row>
    <row r="33" spans="1:5" ht="27.75" customHeight="1" x14ac:dyDescent="0.15">
      <c r="A33" s="23" t="s">
        <v>483</v>
      </c>
      <c r="B33" s="32">
        <v>87</v>
      </c>
      <c r="C33" s="19">
        <f>COUNTIF('7年度登録団体'!B:B,"レクリエーション活動")</f>
        <v>1</v>
      </c>
      <c r="D33" s="27">
        <f>SUMIF('7年度登録団体'!$B$7:$B$145,"レクリエーション活動",'7年度登録団体'!$N7:$N$145)</f>
        <v>18</v>
      </c>
      <c r="E33" s="16"/>
    </row>
  </sheetData>
  <phoneticPr fontId="7"/>
  <pageMargins left="0.70866141732283472" right="0.70866141732283472" top="0.94488188976377963" bottom="0.35433070866141736" header="0.31496062992125984" footer="0.31496062992125984"/>
  <pageSetup paperSize="9" orientation="portrait" r:id="rId1"/>
  <headerFooter>
    <oddHeader>&amp;L&amp;14索引方法&amp;11
　１　御希望の団体区分を選び、掲載№を確認
　２　次ページ以降の表から、該当する掲載№の団体を閲覧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7年度登録団体</vt:lpstr>
      <vt:lpstr>7年度分野別団体数　索引</vt:lpstr>
      <vt:lpstr>'7年度登録団体'!Print_Area</vt:lpstr>
      <vt:lpstr>'7年度登録団体'!Print_Titles</vt:lpstr>
    </vt:vector>
  </TitlesOfParts>
  <Company>青梅市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西村　めぐみ</cp:lastModifiedBy>
  <cp:lastPrinted>2025-06-16T00:34:33Z</cp:lastPrinted>
  <dcterms:created xsi:type="dcterms:W3CDTF">2010-03-16T05:52:47Z</dcterms:created>
  <dcterms:modified xsi:type="dcterms:W3CDTF">2025-06-16T00:34:48Z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2024-04-30T01:23:27Z</vt:filetime>
  </property>
</Properties>
</file>